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20" windowWidth="15180" windowHeight="8535"/>
  </bookViews>
  <sheets>
    <sheet name="9 классы" sheetId="12" r:id="rId1"/>
    <sheet name="10-11 классы" sheetId="14" r:id="rId2"/>
  </sheets>
  <externalReferences>
    <externalReference r:id="rId3"/>
  </externalReferences>
  <definedNames>
    <definedName name="_xlnm._FilterDatabase" localSheetId="1" hidden="1">'10-11 классы'!$A$2:$AF$2</definedName>
    <definedName name="_xlnm._FilterDatabase" localSheetId="0" hidden="1">'9 классы'!$A$2:$AF$2</definedName>
  </definedNames>
  <calcPr calcId="145621"/>
</workbook>
</file>

<file path=xl/calcChain.xml><?xml version="1.0" encoding="utf-8"?>
<calcChain xmlns="http://schemas.openxmlformats.org/spreadsheetml/2006/main">
  <c r="AE14" i="14" l="1"/>
  <c r="Z6" i="12" l="1"/>
  <c r="D16" i="14"/>
  <c r="C16" i="14"/>
  <c r="B16" i="14"/>
  <c r="D31" i="14"/>
  <c r="C31" i="14"/>
  <c r="B31" i="14"/>
  <c r="D27" i="14"/>
  <c r="C27" i="14"/>
  <c r="B27" i="14"/>
  <c r="D37" i="14"/>
  <c r="C37" i="14"/>
  <c r="B37" i="14"/>
  <c r="D13" i="14"/>
  <c r="C13" i="14"/>
  <c r="B13" i="14"/>
  <c r="D3" i="14"/>
  <c r="C3" i="14"/>
  <c r="B3" i="14"/>
  <c r="D8" i="14"/>
  <c r="C8" i="14"/>
  <c r="B8" i="14"/>
  <c r="D18" i="14"/>
  <c r="C18" i="14"/>
  <c r="B18" i="14"/>
  <c r="D20" i="14"/>
  <c r="C20" i="14"/>
  <c r="B20" i="14"/>
  <c r="D29" i="14"/>
  <c r="C29" i="14"/>
  <c r="B29" i="14"/>
  <c r="D17" i="14"/>
  <c r="C17" i="14"/>
  <c r="B17" i="14"/>
  <c r="D15" i="14"/>
  <c r="C15" i="14"/>
  <c r="B15" i="14"/>
  <c r="D19" i="14"/>
  <c r="C19" i="14"/>
  <c r="B19" i="14"/>
  <c r="D11" i="14"/>
  <c r="C11" i="14"/>
  <c r="B11" i="14"/>
  <c r="D7" i="14"/>
  <c r="C7" i="14"/>
  <c r="B7" i="14"/>
  <c r="D22" i="14"/>
  <c r="C22" i="14"/>
  <c r="B22" i="14"/>
  <c r="D24" i="14"/>
  <c r="C24" i="14"/>
  <c r="B24" i="14"/>
  <c r="D4" i="14"/>
  <c r="C4" i="14"/>
  <c r="B4" i="14"/>
  <c r="D21" i="14"/>
  <c r="C21" i="14"/>
  <c r="B21" i="14"/>
  <c r="D9" i="14"/>
  <c r="C9" i="14"/>
  <c r="B9" i="14"/>
  <c r="D34" i="14"/>
  <c r="C34" i="14"/>
  <c r="B34" i="14"/>
  <c r="D14" i="14"/>
  <c r="C14" i="14"/>
  <c r="B14" i="14"/>
  <c r="D5" i="14"/>
  <c r="C5" i="14"/>
  <c r="B5" i="14"/>
  <c r="D10" i="14"/>
  <c r="C10" i="14"/>
  <c r="B10" i="14"/>
  <c r="D33" i="14"/>
  <c r="C33" i="14"/>
  <c r="B33" i="14"/>
  <c r="D28" i="14"/>
  <c r="C28" i="14"/>
  <c r="B28" i="14"/>
  <c r="D30" i="14"/>
  <c r="C30" i="14"/>
  <c r="B30" i="14"/>
  <c r="D35" i="14"/>
  <c r="C35" i="14"/>
  <c r="B35" i="14"/>
  <c r="D12" i="14"/>
  <c r="C12" i="14"/>
  <c r="B12" i="14"/>
  <c r="D36" i="14"/>
  <c r="C36" i="14"/>
  <c r="B36" i="14"/>
  <c r="D25" i="14"/>
  <c r="C25" i="14"/>
  <c r="B25" i="14"/>
  <c r="D23" i="14"/>
  <c r="C23" i="14"/>
  <c r="B23" i="14"/>
  <c r="D26" i="14"/>
  <c r="C26" i="14"/>
  <c r="B26" i="14"/>
  <c r="D32" i="14"/>
  <c r="C32" i="14"/>
  <c r="B32" i="14"/>
  <c r="D6" i="14"/>
  <c r="C6" i="14"/>
  <c r="B6" i="14"/>
  <c r="B7" i="12"/>
  <c r="C7" i="12"/>
  <c r="D7" i="12"/>
  <c r="B8" i="12"/>
  <c r="C8" i="12"/>
  <c r="D8" i="12"/>
  <c r="B3" i="12"/>
  <c r="C3" i="12"/>
  <c r="D3" i="12"/>
  <c r="B5" i="12"/>
  <c r="C5" i="12"/>
  <c r="D5" i="12"/>
  <c r="B4" i="12"/>
  <c r="C4" i="12"/>
  <c r="D4" i="12"/>
  <c r="D6" i="12"/>
  <c r="C6" i="12"/>
  <c r="B6" i="12"/>
  <c r="AD39" i="14"/>
  <c r="AC39" i="14"/>
  <c r="AB39" i="14"/>
  <c r="AA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AE16" i="14"/>
  <c r="Z16" i="14"/>
  <c r="AE31" i="14"/>
  <c r="Z31" i="14"/>
  <c r="AE27" i="14"/>
  <c r="Z27" i="14"/>
  <c r="AE37" i="14"/>
  <c r="Z37" i="14"/>
  <c r="AE13" i="14"/>
  <c r="Z13" i="14"/>
  <c r="AE3" i="14"/>
  <c r="Z3" i="14"/>
  <c r="AE8" i="14"/>
  <c r="Z8" i="14"/>
  <c r="AE18" i="14"/>
  <c r="Z18" i="14"/>
  <c r="AE20" i="14"/>
  <c r="Z20" i="14"/>
  <c r="AE29" i="14"/>
  <c r="Z29" i="14"/>
  <c r="AE17" i="14"/>
  <c r="Z17" i="14"/>
  <c r="AE15" i="14"/>
  <c r="Z15" i="14"/>
  <c r="AE19" i="14"/>
  <c r="Z19" i="14"/>
  <c r="AE11" i="14"/>
  <c r="Z11" i="14"/>
  <c r="AE7" i="14"/>
  <c r="Z7" i="14"/>
  <c r="AE22" i="14"/>
  <c r="Z22" i="14"/>
  <c r="AE24" i="14"/>
  <c r="Z24" i="14"/>
  <c r="AE4" i="14"/>
  <c r="Z4" i="14"/>
  <c r="AE21" i="14"/>
  <c r="Z21" i="14"/>
  <c r="AE9" i="14"/>
  <c r="Z9" i="14"/>
  <c r="AE34" i="14"/>
  <c r="Z34" i="14"/>
  <c r="Z14" i="14"/>
  <c r="AE5" i="14"/>
  <c r="Z5" i="14"/>
  <c r="AE10" i="14"/>
  <c r="Z10" i="14"/>
  <c r="AE33" i="14"/>
  <c r="Z33" i="14"/>
  <c r="AE28" i="14"/>
  <c r="Z28" i="14"/>
  <c r="AE30" i="14"/>
  <c r="Z30" i="14"/>
  <c r="AE35" i="14"/>
  <c r="Z35" i="14"/>
  <c r="AE12" i="14"/>
  <c r="Z12" i="14"/>
  <c r="AE36" i="14"/>
  <c r="Z36" i="14"/>
  <c r="AE25" i="14"/>
  <c r="Z25" i="14"/>
  <c r="AE23" i="14"/>
  <c r="Z23" i="14"/>
  <c r="AE26" i="14"/>
  <c r="Z26" i="14"/>
  <c r="AE32" i="14"/>
  <c r="Z32" i="14"/>
  <c r="AE6" i="14"/>
  <c r="Z6" i="14"/>
  <c r="Z3" i="12"/>
  <c r="Z5" i="12"/>
  <c r="Z4" i="12"/>
  <c r="AE39" i="14" l="1"/>
  <c r="AF32" i="14"/>
  <c r="AF26" i="14"/>
  <c r="AF23" i="14"/>
  <c r="AF25" i="14"/>
  <c r="AF36" i="14"/>
  <c r="AF12" i="14"/>
  <c r="AF35" i="14"/>
  <c r="AF30" i="14"/>
  <c r="AF28" i="14"/>
  <c r="AF33" i="14"/>
  <c r="AF10" i="14"/>
  <c r="AF5" i="14"/>
  <c r="AF14" i="14"/>
  <c r="AF34" i="14"/>
  <c r="AF9" i="14"/>
  <c r="AF21" i="14"/>
  <c r="AF4" i="14"/>
  <c r="AF24" i="14"/>
  <c r="AF22" i="14"/>
  <c r="AF7" i="14"/>
  <c r="AF11" i="14"/>
  <c r="AF19" i="14"/>
  <c r="AF15" i="14"/>
  <c r="AF17" i="14"/>
  <c r="AF29" i="14"/>
  <c r="AF20" i="14"/>
  <c r="AF18" i="14"/>
  <c r="AF8" i="14"/>
  <c r="AF3" i="14"/>
  <c r="AF13" i="14"/>
  <c r="AF37" i="14"/>
  <c r="AF27" i="14"/>
  <c r="AF31" i="14"/>
  <c r="AF16" i="14"/>
  <c r="Z39" i="14"/>
  <c r="AF6" i="14"/>
  <c r="AE3" i="12"/>
  <c r="AE7" i="12"/>
  <c r="AE4" i="12"/>
  <c r="AE6" i="12"/>
  <c r="AE5" i="12"/>
  <c r="AE8" i="12"/>
  <c r="AF39" i="14" l="1"/>
  <c r="AF6" i="12"/>
  <c r="AF5" i="12"/>
  <c r="AF3" i="12"/>
  <c r="Z7" i="12"/>
  <c r="AF7" i="12" s="1"/>
  <c r="AF4" i="12"/>
  <c r="Z8" i="12"/>
  <c r="AF8" i="12" s="1"/>
  <c r="T10" i="12" l="1"/>
  <c r="S10" i="12"/>
  <c r="R10" i="12"/>
  <c r="Q10" i="12"/>
  <c r="P10" i="12"/>
  <c r="AD10" i="12"/>
  <c r="AC10" i="12"/>
  <c r="AB10" i="12"/>
  <c r="AA10" i="12"/>
  <c r="Y10" i="12"/>
  <c r="X10" i="12"/>
  <c r="W10" i="12"/>
  <c r="V10" i="12"/>
  <c r="U10" i="12"/>
  <c r="O10" i="12"/>
  <c r="N10" i="12"/>
  <c r="M10" i="12"/>
  <c r="L10" i="12"/>
  <c r="K10" i="12"/>
  <c r="J10" i="12"/>
  <c r="I10" i="12"/>
  <c r="H10" i="12"/>
  <c r="G10" i="12"/>
  <c r="F10" i="12"/>
  <c r="AE10" i="12" l="1"/>
  <c r="Z10" i="12"/>
  <c r="AF10" i="12" l="1"/>
  <c r="A4" i="12" l="1"/>
  <c r="A5" i="12" s="1"/>
  <c r="A4" i="14" l="1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9" i="14"/>
  <c r="H40" i="14"/>
  <c r="O40" i="14"/>
  <c r="Q40" i="14"/>
  <c r="M40" i="14"/>
  <c r="K40" i="14"/>
  <c r="L40" i="14"/>
  <c r="W40" i="14"/>
  <c r="T40" i="14"/>
  <c r="I40" i="14"/>
  <c r="Y40" i="14"/>
  <c r="N40" i="14"/>
  <c r="G40" i="14"/>
  <c r="P40" i="14"/>
  <c r="V40" i="14"/>
  <c r="R40" i="14"/>
  <c r="X40" i="14"/>
  <c r="U40" i="14"/>
  <c r="F40" i="14"/>
  <c r="J40" i="14"/>
  <c r="S40" i="14"/>
  <c r="A6" i="12"/>
  <c r="A7" i="12"/>
  <c r="A8" i="12"/>
  <c r="A10" i="12"/>
  <c r="N11" i="12"/>
  <c r="V11" i="12"/>
  <c r="T11" i="12"/>
  <c r="K11" i="12"/>
  <c r="L11" i="12"/>
  <c r="P11" i="12"/>
  <c r="H11" i="12"/>
  <c r="G11" i="12"/>
  <c r="W11" i="12"/>
  <c r="O11" i="12"/>
  <c r="F11" i="12"/>
  <c r="Q11" i="12"/>
  <c r="Y11" i="12"/>
  <c r="R11" i="12"/>
  <c r="J11" i="12"/>
  <c r="U11" i="12"/>
  <c r="S11" i="12"/>
  <c r="I11" i="12"/>
  <c r="X11" i="12"/>
  <c r="M11" i="12"/>
</calcChain>
</file>

<file path=xl/sharedStrings.xml><?xml version="1.0" encoding="utf-8"?>
<sst xmlns="http://schemas.openxmlformats.org/spreadsheetml/2006/main" count="113" uniqueCount="59">
  <si>
    <t>прав.ответ</t>
  </si>
  <si>
    <t>№ п/п</t>
  </si>
  <si>
    <t>Всего по группе</t>
  </si>
  <si>
    <t>% прав.ответивших</t>
  </si>
  <si>
    <t>Фамилия Имя Отчество</t>
  </si>
  <si>
    <t>Код</t>
  </si>
  <si>
    <t>Класс</t>
  </si>
  <si>
    <t>Образовательное 
учреждение</t>
  </si>
  <si>
    <t>Тест(80)</t>
  </si>
  <si>
    <t>Задачи (120)</t>
  </si>
  <si>
    <t>Задача1(30)</t>
  </si>
  <si>
    <t>Задача2(30)</t>
  </si>
  <si>
    <t>Задача3(30)</t>
  </si>
  <si>
    <t>Задача4(30)</t>
  </si>
  <si>
    <t>Э-9-35</t>
  </si>
  <si>
    <t>монополия</t>
  </si>
  <si>
    <t>1200, 3000</t>
  </si>
  <si>
    <t>Э-9-34</t>
  </si>
  <si>
    <t>Э-9-27</t>
  </si>
  <si>
    <t>Э-9-25</t>
  </si>
  <si>
    <t>Э-9-17</t>
  </si>
  <si>
    <t>Э-9-10</t>
  </si>
  <si>
    <t>Э-11-41</t>
  </si>
  <si>
    <t>Э-10-40</t>
  </si>
  <si>
    <t>Э-11-39</t>
  </si>
  <si>
    <t>Э-11-38</t>
  </si>
  <si>
    <t>Э-11-37</t>
  </si>
  <si>
    <t>Э-11-36</t>
  </si>
  <si>
    <t>Э-11-33</t>
  </si>
  <si>
    <t>Э-10-32</t>
  </si>
  <si>
    <t>Э-11-31</t>
  </si>
  <si>
    <t>Э-10-30</t>
  </si>
  <si>
    <t>Э-10-29</t>
  </si>
  <si>
    <t>Э-11-28</t>
  </si>
  <si>
    <t>Э-10-26</t>
  </si>
  <si>
    <t>Э-10-24</t>
  </si>
  <si>
    <t>Э-10-23</t>
  </si>
  <si>
    <t>Э-10-22</t>
  </si>
  <si>
    <t>Э-10-21</t>
  </si>
  <si>
    <t>Э-11-20</t>
  </si>
  <si>
    <t>Э-10-19</t>
  </si>
  <si>
    <t>Э-10-18</t>
  </si>
  <si>
    <t>Э-11-16</t>
  </si>
  <si>
    <t>Э-10-15</t>
  </si>
  <si>
    <t>Э-11-14</t>
  </si>
  <si>
    <t>Э-10-13</t>
  </si>
  <si>
    <t>Э-11-12</t>
  </si>
  <si>
    <t>Э-10-11</t>
  </si>
  <si>
    <t>Э-11-9</t>
  </si>
  <si>
    <t>-</t>
  </si>
  <si>
    <t>Э-10-8</t>
  </si>
  <si>
    <t>Э-11-7</t>
  </si>
  <si>
    <t>Э-9-6</t>
  </si>
  <si>
    <t>Э-11-5</t>
  </si>
  <si>
    <t>Э-11-4</t>
  </si>
  <si>
    <t>Э-11-3</t>
  </si>
  <si>
    <t>Э-10-2</t>
  </si>
  <si>
    <t>Э-11-1</t>
  </si>
  <si>
    <t>Итого(200)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</si>
</sst>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sz val="7"/>
      <name val="Arial Cyr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vertical="justify" textRotation="9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2" borderId="1" xfId="0" applyFont="1" applyFill="1" applyBorder="1" applyAlignment="1">
      <alignment textRotation="90"/>
    </xf>
    <xf numFmtId="0" fontId="0" fillId="2" borderId="1" xfId="0" applyFill="1" applyBorder="1" applyAlignment="1">
      <alignment textRotation="90"/>
    </xf>
    <xf numFmtId="0" fontId="0" fillId="2" borderId="10" xfId="0" applyFill="1" applyBorder="1" applyAlignment="1">
      <alignment horizontal="center" textRotation="90"/>
    </xf>
    <xf numFmtId="0" fontId="0" fillId="0" borderId="0" xfId="0" applyFill="1" applyBorder="1"/>
    <xf numFmtId="0" fontId="0" fillId="0" borderId="0" xfId="0" applyFill="1"/>
    <xf numFmtId="0" fontId="0" fillId="0" borderId="7" xfId="0" applyBorder="1" applyAlignment="1">
      <alignment horizontal="center"/>
    </xf>
    <xf numFmtId="0" fontId="0" fillId="0" borderId="10" xfId="0" applyBorder="1" applyAlignment="1"/>
    <xf numFmtId="0" fontId="0" fillId="0" borderId="17" xfId="0" applyFill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164" fontId="3" fillId="0" borderId="10" xfId="0" applyNumberFormat="1" applyFon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Fill="1"/>
    <xf numFmtId="0" fontId="3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ill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0" fillId="0" borderId="10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3" fillId="2" borderId="22" xfId="0" applyFont="1" applyFill="1" applyBorder="1" applyAlignment="1">
      <alignment horizontal="center" textRotation="90"/>
    </xf>
    <xf numFmtId="1" fontId="3" fillId="0" borderId="2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27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3" borderId="17" xfId="0" applyFill="1" applyBorder="1" applyAlignment="1">
      <alignment horizontal="center"/>
    </xf>
    <xf numFmtId="1" fontId="0" fillId="0" borderId="31" xfId="0" applyNumberFormat="1" applyBorder="1" applyAlignment="1">
      <alignment horizontal="center" vertical="center"/>
    </xf>
    <xf numFmtId="0" fontId="0" fillId="0" borderId="32" xfId="0" applyFill="1" applyBorder="1" applyAlignment="1">
      <alignment horizontal="centerContinuous"/>
    </xf>
    <xf numFmtId="0" fontId="0" fillId="2" borderId="1" xfId="0" applyFill="1" applyBorder="1" applyAlignment="1">
      <alignment horizontal="left" vertic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2" borderId="22" xfId="0" applyFill="1" applyBorder="1" applyAlignment="1">
      <alignment vertical="justify" textRotation="90"/>
    </xf>
    <xf numFmtId="0" fontId="0" fillId="0" borderId="17" xfId="0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/>
    <xf numFmtId="0" fontId="2" fillId="0" borderId="0" xfId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0" fillId="0" borderId="25" xfId="0" applyBorder="1" applyAlignment="1">
      <alignment horizontal="centerContinuous"/>
    </xf>
    <xf numFmtId="164" fontId="3" fillId="0" borderId="23" xfId="0" applyNumberFormat="1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2" fillId="0" borderId="30" xfId="1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right"/>
    </xf>
    <xf numFmtId="0" fontId="0" fillId="0" borderId="26" xfId="0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Border="1" applyAlignment="1"/>
    <xf numFmtId="0" fontId="2" fillId="0" borderId="0" xfId="1" applyFont="1" applyFill="1" applyBorder="1" applyAlignment="1">
      <alignment vertical="center"/>
    </xf>
    <xf numFmtId="164" fontId="0" fillId="0" borderId="0" xfId="0" applyNumberFormat="1" applyBorder="1" applyAlignment="1"/>
    <xf numFmtId="14" fontId="0" fillId="0" borderId="0" xfId="0" applyNumberFormat="1" applyFill="1" applyAlignment="1"/>
    <xf numFmtId="164" fontId="0" fillId="0" borderId="0" xfId="0" applyNumberFormat="1" applyAlignment="1"/>
    <xf numFmtId="0" fontId="2" fillId="0" borderId="35" xfId="1" applyFont="1" applyFill="1" applyBorder="1" applyAlignment="1">
      <alignment vertical="center"/>
    </xf>
    <xf numFmtId="0" fontId="0" fillId="0" borderId="23" xfId="0" applyBorder="1" applyAlignment="1"/>
    <xf numFmtId="0" fontId="2" fillId="0" borderId="23" xfId="1" applyFont="1" applyFill="1" applyBorder="1" applyAlignment="1">
      <alignment horizontal="right" vertical="center"/>
    </xf>
    <xf numFmtId="0" fontId="2" fillId="0" borderId="23" xfId="1" applyFont="1" applyFill="1" applyBorder="1" applyAlignment="1">
      <alignment horizontal="center" vertical="center"/>
    </xf>
    <xf numFmtId="0" fontId="0" fillId="0" borderId="23" xfId="0" applyBorder="1"/>
    <xf numFmtId="0" fontId="2" fillId="0" borderId="23" xfId="1" applyFont="1" applyFill="1" applyBorder="1" applyAlignment="1">
      <alignment vertical="center"/>
    </xf>
    <xf numFmtId="0" fontId="2" fillId="0" borderId="23" xfId="1" quotePrefix="1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2" fillId="4" borderId="35" xfId="1" applyFont="1" applyFill="1" applyBorder="1" applyAlignment="1">
      <alignment vertical="center"/>
    </xf>
    <xf numFmtId="0" fontId="2" fillId="4" borderId="23" xfId="1" applyFont="1" applyFill="1" applyBorder="1" applyAlignment="1">
      <alignment horizontal="right" vertical="center"/>
    </xf>
    <xf numFmtId="164" fontId="3" fillId="4" borderId="30" xfId="0" applyNumberFormat="1" applyFont="1" applyFill="1" applyBorder="1" applyAlignment="1">
      <alignment horizontal="center"/>
    </xf>
    <xf numFmtId="0" fontId="0" fillId="4" borderId="23" xfId="0" applyFill="1" applyBorder="1"/>
    <xf numFmtId="0" fontId="2" fillId="4" borderId="23" xfId="1" applyFont="1" applyFill="1" applyBorder="1" applyAlignment="1">
      <alignment vertical="center"/>
    </xf>
    <xf numFmtId="0" fontId="2" fillId="4" borderId="30" xfId="1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164" fontId="0" fillId="4" borderId="34" xfId="0" applyNumberFormat="1" applyFill="1" applyBorder="1" applyAlignment="1">
      <alignment horizontal="center"/>
    </xf>
    <xf numFmtId="164" fontId="3" fillId="4" borderId="23" xfId="0" applyNumberFormat="1" applyFont="1" applyFill="1" applyBorder="1" applyAlignment="1">
      <alignment horizontal="center"/>
    </xf>
    <xf numFmtId="0" fontId="0" fillId="5" borderId="23" xfId="0" applyFill="1" applyBorder="1"/>
    <xf numFmtId="0" fontId="2" fillId="5" borderId="35" xfId="1" applyFont="1" applyFill="1" applyBorder="1" applyAlignment="1">
      <alignment vertical="center"/>
    </xf>
    <xf numFmtId="0" fontId="2" fillId="5" borderId="23" xfId="1" applyFont="1" applyFill="1" applyBorder="1" applyAlignment="1">
      <alignment horizontal="right" vertical="center"/>
    </xf>
    <xf numFmtId="0" fontId="2" fillId="5" borderId="23" xfId="1" applyFont="1" applyFill="1" applyBorder="1" applyAlignment="1">
      <alignment vertical="center"/>
    </xf>
    <xf numFmtId="0" fontId="2" fillId="5" borderId="30" xfId="1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1" fontId="3" fillId="5" borderId="23" xfId="0" applyNumberFormat="1" applyFon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164" fontId="0" fillId="5" borderId="27" xfId="0" applyNumberForma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3" fillId="5" borderId="23" xfId="0" applyNumberFormat="1" applyFont="1" applyFill="1" applyBorder="1" applyAlignment="1">
      <alignment horizontal="center"/>
    </xf>
    <xf numFmtId="164" fontId="3" fillId="5" borderId="30" xfId="0" applyNumberFormat="1" applyFont="1" applyFill="1" applyBorder="1" applyAlignment="1">
      <alignment horizontal="center"/>
    </xf>
    <xf numFmtId="0" fontId="0" fillId="4" borderId="21" xfId="0" applyFill="1" applyBorder="1"/>
    <xf numFmtId="0" fontId="2" fillId="4" borderId="21" xfId="1" applyFont="1" applyFill="1" applyBorder="1" applyAlignment="1">
      <alignment vertical="center"/>
    </xf>
    <xf numFmtId="0" fontId="2" fillId="4" borderId="28" xfId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164" fontId="3" fillId="4" borderId="21" xfId="0" applyNumberFormat="1" applyFont="1" applyFill="1" applyBorder="1" applyAlignment="1">
      <alignment horizontal="center"/>
    </xf>
    <xf numFmtId="0" fontId="0" fillId="4" borderId="21" xfId="0" applyFill="1" applyBorder="1" applyAlignment="1"/>
    <xf numFmtId="0" fontId="2" fillId="4" borderId="21" xfId="1" applyFont="1" applyFill="1" applyBorder="1" applyAlignment="1">
      <alignment horizontal="right" vertical="center"/>
    </xf>
    <xf numFmtId="0" fontId="2" fillId="4" borderId="21" xfId="1" applyFont="1" applyFill="1" applyBorder="1" applyAlignment="1">
      <alignment horizontal="center" vertical="center"/>
    </xf>
    <xf numFmtId="0" fontId="2" fillId="5" borderId="23" xfId="1" applyFont="1" applyFill="1" applyBorder="1" applyAlignment="1">
      <alignment horizontal="center" vertical="center"/>
    </xf>
    <xf numFmtId="0" fontId="0" fillId="5" borderId="23" xfId="0" applyFill="1" applyBorder="1" applyAlignment="1"/>
  </cellXfs>
  <cellStyles count="2">
    <cellStyle name="Обычный" xfId="0" builtinId="0"/>
    <cellStyle name="Обычный_Лист1" xfId="1"/>
  </cellStyles>
  <dxfs count="5">
    <dxf>
      <font>
        <condense val="0"/>
        <extend val="0"/>
        <color auto="1"/>
      </font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ernikovVV/Downloads/&#1101;&#1082;&#1086;&#1085;&#1086;&#1084;&#108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11 классы"/>
    </sheetNames>
    <sheetDataSet>
      <sheetData sheetId="0">
        <row r="2">
          <cell r="A2" t="str">
            <v>Э-10-11</v>
          </cell>
          <cell r="B2">
            <v>11</v>
          </cell>
          <cell r="C2" t="str">
            <v>Ефимовских Алексей Сергеевич</v>
          </cell>
          <cell r="D2" t="str">
            <v>Ефимовских</v>
          </cell>
          <cell r="E2" t="str">
            <v>Алексей</v>
          </cell>
          <cell r="F2" t="str">
            <v>Сергеевич</v>
          </cell>
          <cell r="G2" t="str">
            <v>Пермь</v>
          </cell>
          <cell r="H2" t="str">
            <v>9-11 классы</v>
          </cell>
          <cell r="I2">
            <v>10</v>
          </cell>
          <cell r="J2" t="str">
            <v>Муниципальное автономное общеобразовательное учреждение "Средняя общеобразовательная школа № 146 с углубленным изучением математики, физики, информатики"</v>
          </cell>
          <cell r="K2" t="str">
            <v>Подкопаева</v>
          </cell>
          <cell r="L2" t="str">
            <v>Маргарита</v>
          </cell>
          <cell r="M2" t="str">
            <v>Леонидовна</v>
          </cell>
        </row>
        <row r="3">
          <cell r="A3" t="str">
            <v>Э-10-13</v>
          </cell>
          <cell r="B3">
            <v>13</v>
          </cell>
          <cell r="C3" t="str">
            <v>Замятина Юлия Александровна</v>
          </cell>
          <cell r="D3" t="str">
            <v>Замятина</v>
          </cell>
          <cell r="E3" t="str">
            <v>Юлия</v>
          </cell>
          <cell r="F3" t="str">
            <v>Александровна</v>
          </cell>
          <cell r="G3" t="str">
            <v>Пермь</v>
          </cell>
          <cell r="H3" t="str">
            <v>9-11 классы</v>
          </cell>
          <cell r="I3">
            <v>10</v>
          </cell>
          <cell r="J3" t="str">
            <v xml:space="preserve">Муниципальное бюджетное общеобразовательное учреждение "Гимназия № 17" </v>
          </cell>
          <cell r="K3" t="str">
            <v>Анчуткина</v>
          </cell>
          <cell r="L3" t="str">
            <v>Юлия</v>
          </cell>
          <cell r="M3" t="str">
            <v>Александровна</v>
          </cell>
        </row>
        <row r="4">
          <cell r="A4" t="str">
            <v>Э-10-15</v>
          </cell>
          <cell r="B4">
            <v>15</v>
          </cell>
          <cell r="C4" t="str">
            <v>Звягина Елизавета Сергеевна</v>
          </cell>
          <cell r="D4" t="str">
            <v>Звягина</v>
          </cell>
          <cell r="E4" t="str">
            <v>Елизавета</v>
          </cell>
          <cell r="F4" t="str">
            <v>Сергеевна</v>
          </cell>
          <cell r="G4" t="str">
            <v>Пермь</v>
          </cell>
          <cell r="H4" t="str">
            <v>9-11 классы</v>
          </cell>
          <cell r="I4">
            <v>10</v>
          </cell>
          <cell r="J4" t="str">
            <v xml:space="preserve">Муниципальное бюджетное общеобразовательное учреждение "Гимназия № 17" </v>
          </cell>
          <cell r="K4" t="str">
            <v>Анчуткина</v>
          </cell>
          <cell r="L4" t="str">
            <v>Юлия</v>
          </cell>
          <cell r="M4" t="str">
            <v>Александровна</v>
          </cell>
        </row>
        <row r="5">
          <cell r="A5" t="str">
            <v>Э-10-18</v>
          </cell>
          <cell r="B5">
            <v>18</v>
          </cell>
          <cell r="C5" t="str">
            <v>Кантер Валерий Эдуардович</v>
          </cell>
          <cell r="D5" t="str">
            <v>Кантер</v>
          </cell>
          <cell r="E5" t="str">
            <v>Валерий</v>
          </cell>
          <cell r="F5" t="str">
            <v>Эдуардович</v>
          </cell>
          <cell r="G5" t="str">
            <v>Пермь</v>
          </cell>
          <cell r="H5" t="str">
            <v>9-11 классы</v>
          </cell>
          <cell r="I5">
            <v>10</v>
          </cell>
          <cell r="J5" t="str">
            <v xml:space="preserve">Муниципальное бюджетное общеобразовательное учреждение "Гимназия № 17" </v>
          </cell>
          <cell r="K5" t="str">
            <v>Анчуткина</v>
          </cell>
          <cell r="L5" t="str">
            <v>Юлия</v>
          </cell>
          <cell r="M5" t="str">
            <v>Александровна</v>
          </cell>
        </row>
        <row r="6">
          <cell r="A6" t="str">
            <v>Э-10-19</v>
          </cell>
          <cell r="B6">
            <v>19</v>
          </cell>
          <cell r="C6" t="str">
            <v>Карянов Роман Александрович</v>
          </cell>
          <cell r="D6" t="str">
            <v>Карянов</v>
          </cell>
          <cell r="E6" t="str">
            <v>Роман</v>
          </cell>
          <cell r="F6" t="str">
            <v>Александрович</v>
          </cell>
          <cell r="G6" t="str">
            <v>Пермь</v>
          </cell>
          <cell r="H6" t="str">
            <v>9-11 классы</v>
          </cell>
          <cell r="I6">
            <v>10</v>
          </cell>
          <cell r="J6" t="str">
            <v xml:space="preserve">Муниципальное бюджетное общеобразовательное учреждение "Гимназия № 17" </v>
          </cell>
          <cell r="K6" t="str">
            <v>Анчуткина</v>
          </cell>
          <cell r="L6" t="str">
            <v>Юлия</v>
          </cell>
          <cell r="M6" t="str">
            <v>Александровна</v>
          </cell>
        </row>
        <row r="7">
          <cell r="A7" t="str">
            <v>Э-10-2</v>
          </cell>
          <cell r="B7">
            <v>2</v>
          </cell>
          <cell r="C7" t="str">
            <v>Безусова Людмила Андреевна</v>
          </cell>
          <cell r="D7" t="str">
            <v>Безусова</v>
          </cell>
          <cell r="E7" t="str">
            <v>Людмила</v>
          </cell>
          <cell r="F7" t="str">
            <v>Андреевна</v>
          </cell>
          <cell r="G7" t="str">
            <v>Пермь</v>
          </cell>
          <cell r="H7" t="str">
            <v>9-11 классы</v>
          </cell>
          <cell r="I7">
            <v>10</v>
          </cell>
          <cell r="J7" t="str">
            <v xml:space="preserve">Муниципальное бюджетное общеобразовательное учреждение "Гимназия № 17" </v>
          </cell>
          <cell r="K7" t="str">
            <v>Анчуткина</v>
          </cell>
          <cell r="L7" t="str">
            <v>Юлия</v>
          </cell>
          <cell r="M7" t="str">
            <v>Александровна</v>
          </cell>
        </row>
        <row r="8">
          <cell r="A8" t="str">
            <v>Э-10-21</v>
          </cell>
          <cell r="B8">
            <v>21</v>
          </cell>
          <cell r="C8" t="str">
            <v>Кузин Роман Салаватович</v>
          </cell>
          <cell r="D8" t="str">
            <v>Кузин</v>
          </cell>
          <cell r="E8" t="str">
            <v>Роман</v>
          </cell>
          <cell r="F8" t="str">
            <v>Салаватович</v>
          </cell>
          <cell r="G8" t="str">
            <v>Пермь</v>
          </cell>
          <cell r="H8" t="str">
            <v>9-11 классы</v>
          </cell>
          <cell r="I8">
            <v>10</v>
          </cell>
          <cell r="J8" t="str">
            <v>Муниципальное автономное общеобразовательное учреждение "Лицей № 10"</v>
          </cell>
          <cell r="K8" t="str">
            <v>Чунарева</v>
          </cell>
          <cell r="L8" t="str">
            <v>Светлана</v>
          </cell>
          <cell r="M8" t="str">
            <v>Федоровна</v>
          </cell>
        </row>
        <row r="9">
          <cell r="A9" t="str">
            <v>Э-10-22</v>
          </cell>
          <cell r="B9">
            <v>22</v>
          </cell>
          <cell r="C9" t="str">
            <v>Курочкин Герман Геннадьевич</v>
          </cell>
          <cell r="D9" t="str">
            <v>Курочкин</v>
          </cell>
          <cell r="E9" t="str">
            <v>Герман</v>
          </cell>
          <cell r="F9" t="str">
            <v>Геннадьевич</v>
          </cell>
          <cell r="G9" t="str">
            <v>Пермь</v>
          </cell>
          <cell r="H9" t="str">
            <v>9-11 классы</v>
          </cell>
          <cell r="I9">
            <v>10</v>
          </cell>
          <cell r="J9" t="str">
            <v xml:space="preserve">Муниципальное бюджетное общеобразовательное учреждение "Гимназия № 17" </v>
          </cell>
          <cell r="K9" t="str">
            <v>Анчуткина</v>
          </cell>
          <cell r="L9" t="str">
            <v>Юлия</v>
          </cell>
          <cell r="M9" t="str">
            <v>Александровна</v>
          </cell>
        </row>
        <row r="10">
          <cell r="A10" t="str">
            <v>Э-10-23</v>
          </cell>
          <cell r="B10">
            <v>23</v>
          </cell>
          <cell r="C10" t="str">
            <v>Кучукбаева Диана Равилевна</v>
          </cell>
          <cell r="D10" t="str">
            <v>Кучукбаева</v>
          </cell>
          <cell r="E10" t="str">
            <v>Диана</v>
          </cell>
          <cell r="F10" t="str">
            <v>Равилевна</v>
          </cell>
          <cell r="G10" t="str">
            <v>Бардымский район</v>
          </cell>
          <cell r="H10" t="str">
            <v>9-11 классы</v>
          </cell>
          <cell r="I10">
            <v>10</v>
          </cell>
          <cell r="J10" t="str">
            <v xml:space="preserve">Муниципальное автономное общеобразовательное учреждение "Бардымская гимназия имени Габдуллы Тукая" </v>
          </cell>
          <cell r="K10" t="str">
            <v>Тайсина</v>
          </cell>
          <cell r="L10" t="str">
            <v>Ясима</v>
          </cell>
          <cell r="M10" t="str">
            <v>Газнавийовна</v>
          </cell>
        </row>
        <row r="11">
          <cell r="A11" t="str">
            <v>Э-10-24</v>
          </cell>
          <cell r="B11">
            <v>24</v>
          </cell>
          <cell r="C11" t="str">
            <v>Кязимов Кирилл Александрович</v>
          </cell>
          <cell r="D11" t="str">
            <v>Кязимов</v>
          </cell>
          <cell r="E11" t="str">
            <v>Кирилл</v>
          </cell>
          <cell r="F11" t="str">
            <v>Александрович</v>
          </cell>
          <cell r="G11" t="str">
            <v>Березники</v>
          </cell>
          <cell r="H11" t="str">
            <v>9-11 классы</v>
          </cell>
          <cell r="I11">
            <v>10</v>
          </cell>
          <cell r="J11" t="str">
            <v>Муниципальное автономное общеобразовательное учреждение "Средняя общеобразовательная школа с углублённым изучением отдельных предметов № 3"</v>
          </cell>
          <cell r="K11" t="str">
            <v>Зарихина</v>
          </cell>
          <cell r="L11" t="str">
            <v>Татьяна</v>
          </cell>
          <cell r="M11" t="str">
            <v>Анатольевна</v>
          </cell>
        </row>
        <row r="12">
          <cell r="A12" t="str">
            <v>Э-10-26</v>
          </cell>
          <cell r="B12">
            <v>26</v>
          </cell>
          <cell r="C12" t="str">
            <v>Лядов Данил Александрович</v>
          </cell>
          <cell r="D12" t="str">
            <v>Лядов</v>
          </cell>
          <cell r="E12" t="str">
            <v>Данил</v>
          </cell>
          <cell r="F12" t="str">
            <v>Александрович</v>
          </cell>
          <cell r="G12" t="str">
            <v>Пермь</v>
          </cell>
          <cell r="H12" t="str">
            <v>9-11 классы</v>
          </cell>
          <cell r="I12">
            <v>10</v>
          </cell>
          <cell r="J12" t="str">
            <v xml:space="preserve">Муниципальное бюджетное общеобразовательное учреждение "Гимназия № 17" </v>
          </cell>
          <cell r="K12" t="str">
            <v>Анчуткина</v>
          </cell>
          <cell r="L12" t="str">
            <v>Юлия</v>
          </cell>
          <cell r="M12" t="str">
            <v>Александровна</v>
          </cell>
        </row>
        <row r="13">
          <cell r="A13" t="str">
            <v>Э-10-29</v>
          </cell>
          <cell r="B13">
            <v>29</v>
          </cell>
          <cell r="C13" t="str">
            <v>Меньшиков Арсений Анатольевич</v>
          </cell>
          <cell r="D13" t="str">
            <v>Меньшиков</v>
          </cell>
          <cell r="E13" t="str">
            <v>Арсений</v>
          </cell>
          <cell r="F13" t="str">
            <v>Анатольевич</v>
          </cell>
          <cell r="G13" t="str">
            <v>Кунгур</v>
          </cell>
          <cell r="H13" t="str">
            <v>9-11 классы</v>
          </cell>
          <cell r="I13">
            <v>10</v>
          </cell>
          <cell r="J13" t="str">
            <v>Муниципальное автономное общеобразовательное учреждение лицей № 1</v>
          </cell>
          <cell r="K13" t="str">
            <v>Спирина</v>
          </cell>
          <cell r="L13" t="str">
            <v>Надежда</v>
          </cell>
          <cell r="M13" t="str">
            <v>Александровна</v>
          </cell>
        </row>
        <row r="14">
          <cell r="A14" t="str">
            <v>Э-10-30</v>
          </cell>
          <cell r="B14">
            <v>30</v>
          </cell>
          <cell r="C14" t="str">
            <v>Мерзлякова Татьяна Юрьевна</v>
          </cell>
          <cell r="D14" t="str">
            <v>Мерзлякова</v>
          </cell>
          <cell r="E14" t="str">
            <v>Татьяна</v>
          </cell>
          <cell r="F14" t="str">
            <v>Юрьевна</v>
          </cell>
          <cell r="G14" t="str">
            <v>Чайковский район</v>
          </cell>
          <cell r="H14" t="str">
            <v>9-11 классы</v>
          </cell>
          <cell r="I14">
            <v>10</v>
          </cell>
          <cell r="J14" t="str">
            <v>Муниципальное автономное общеобразовательное учреждение "Гимназия с углубленным изучением иностранных языков"</v>
          </cell>
          <cell r="K14" t="str">
            <v>Рус</v>
          </cell>
          <cell r="L14" t="str">
            <v>Юнна</v>
          </cell>
          <cell r="M14" t="str">
            <v>Станиславовна</v>
          </cell>
        </row>
        <row r="15">
          <cell r="A15" t="str">
            <v>Э-10-32</v>
          </cell>
          <cell r="B15">
            <v>32</v>
          </cell>
          <cell r="C15" t="str">
            <v>Пепеляева Маргарита Сергеевна</v>
          </cell>
          <cell r="D15" t="str">
            <v>Пепеляева</v>
          </cell>
          <cell r="E15" t="str">
            <v>Маргарита</v>
          </cell>
          <cell r="F15" t="str">
            <v>Сергеевна</v>
          </cell>
          <cell r="G15" t="str">
            <v>ЗАТО поселок городского типа Звездный</v>
          </cell>
          <cell r="H15" t="str">
            <v>9-11 классы</v>
          </cell>
          <cell r="I15">
            <v>10</v>
          </cell>
          <cell r="J15" t="str">
            <v>Муниципальное бюджетное общеобразовательное учреждение Средняя общеобразовательная школа</v>
          </cell>
          <cell r="K15" t="str">
            <v>Белых</v>
          </cell>
          <cell r="L15" t="str">
            <v>Наталья</v>
          </cell>
          <cell r="M15" t="str">
            <v>Михайловна</v>
          </cell>
        </row>
        <row r="16">
          <cell r="A16" t="str">
            <v>Э-10-40</v>
          </cell>
          <cell r="B16">
            <v>40</v>
          </cell>
          <cell r="C16" t="str">
            <v>Черепанова Анастасия Александровна</v>
          </cell>
          <cell r="D16" t="str">
            <v>Черепанова</v>
          </cell>
          <cell r="E16" t="str">
            <v>Анастасия</v>
          </cell>
          <cell r="F16" t="str">
            <v>Александровна</v>
          </cell>
          <cell r="G16" t="str">
            <v>Пермь</v>
          </cell>
          <cell r="H16" t="str">
            <v>9-11 классы</v>
          </cell>
          <cell r="I16">
            <v>10</v>
          </cell>
          <cell r="J16" t="str">
            <v xml:space="preserve">Муниципальное бюджетное общеобразовательное учреждение "Гимназия № 17" </v>
          </cell>
          <cell r="K16" t="str">
            <v>Анчуткина</v>
          </cell>
          <cell r="L16" t="str">
            <v>Юлия</v>
          </cell>
          <cell r="M16" t="str">
            <v>Александровна</v>
          </cell>
        </row>
        <row r="17">
          <cell r="A17" t="str">
            <v>Э-10-43</v>
          </cell>
          <cell r="B17">
            <v>43</v>
          </cell>
          <cell r="C17" t="str">
            <v>Четина Екатерина Юрьевна</v>
          </cell>
          <cell r="D17" t="str">
            <v>Четина</v>
          </cell>
          <cell r="E17" t="str">
            <v>Екатерина</v>
          </cell>
          <cell r="F17" t="str">
            <v>Юрьевна</v>
          </cell>
          <cell r="G17" t="str">
            <v>Кудымкар</v>
          </cell>
          <cell r="H17" t="str">
            <v>9-11 классы</v>
          </cell>
          <cell r="I17">
            <v>10</v>
          </cell>
          <cell r="J17" t="str">
            <v>Муниципальное общеобразовательное бюджетное учреждение "Гимназия № 3"</v>
          </cell>
          <cell r="K17" t="str">
            <v>Афонова</v>
          </cell>
          <cell r="L17" t="str">
            <v>Людмила</v>
          </cell>
          <cell r="M17" t="str">
            <v>Ивановна</v>
          </cell>
        </row>
        <row r="18">
          <cell r="A18" t="str">
            <v>Э-10-8</v>
          </cell>
          <cell r="B18">
            <v>8</v>
          </cell>
          <cell r="C18" t="str">
            <v>Дмитриев Арсений Алексеевич</v>
          </cell>
          <cell r="D18" t="str">
            <v>Дмитриев</v>
          </cell>
          <cell r="E18" t="str">
            <v>Арсений</v>
          </cell>
          <cell r="F18" t="str">
            <v>Алексеевич</v>
          </cell>
          <cell r="G18" t="str">
            <v>Пермь</v>
          </cell>
          <cell r="H18" t="str">
            <v>9-11 классы</v>
          </cell>
          <cell r="I18">
            <v>10</v>
          </cell>
          <cell r="J18" t="str">
            <v xml:space="preserve">Муниципальное бюджетное общеобразовательное учреждение "Гимназия № 17" </v>
          </cell>
          <cell r="K18" t="str">
            <v>Анчуткина</v>
          </cell>
          <cell r="L18" t="str">
            <v>Юлия</v>
          </cell>
          <cell r="M18" t="str">
            <v>Александровна</v>
          </cell>
        </row>
        <row r="19">
          <cell r="A19" t="str">
            <v>Э-11-1</v>
          </cell>
          <cell r="B19">
            <v>1</v>
          </cell>
          <cell r="C19" t="str">
            <v>Баранов Григорий Юрьевич</v>
          </cell>
          <cell r="D19" t="str">
            <v>Баранов</v>
          </cell>
          <cell r="E19" t="str">
            <v>Григорий</v>
          </cell>
          <cell r="F19" t="str">
            <v>Юрьевич</v>
          </cell>
          <cell r="G19" t="str">
            <v>Пермь</v>
          </cell>
          <cell r="H19" t="str">
            <v>9-11 классы</v>
          </cell>
          <cell r="I19">
            <v>11</v>
          </cell>
          <cell r="J19" t="str">
            <v>Муниципальное автономное общеобразовательное учреждение "Средняя общеобразовательная школа № 9 им. А. С. Пушкина с углублённым изучением предметов физико-математического цикла"</v>
          </cell>
          <cell r="K19" t="str">
            <v>Коренюк</v>
          </cell>
          <cell r="L19" t="str">
            <v>Валентина</v>
          </cell>
          <cell r="M19" t="str">
            <v>Михайловна</v>
          </cell>
        </row>
        <row r="20">
          <cell r="A20" t="str">
            <v>Э-11-12</v>
          </cell>
          <cell r="B20">
            <v>12</v>
          </cell>
          <cell r="C20" t="str">
            <v>Заворохин Михаил Александрович</v>
          </cell>
          <cell r="D20" t="str">
            <v>Заворохин</v>
          </cell>
          <cell r="E20" t="str">
            <v>Михаил</v>
          </cell>
          <cell r="F20" t="str">
            <v>Александрович</v>
          </cell>
          <cell r="G20" t="str">
            <v>Пермь</v>
          </cell>
          <cell r="H20" t="str">
            <v>9-11 классы</v>
          </cell>
          <cell r="I20">
            <v>11</v>
          </cell>
          <cell r="J20" t="str">
            <v>Муниципальное автономное общеобразовательное учреждение "Лицей № 10"</v>
          </cell>
          <cell r="K20" t="str">
            <v>Чунарева</v>
          </cell>
          <cell r="L20" t="str">
            <v>Светлана</v>
          </cell>
          <cell r="M20" t="str">
            <v>Федоровна</v>
          </cell>
        </row>
        <row r="21">
          <cell r="A21" t="str">
            <v>Э-11-14</v>
          </cell>
          <cell r="B21">
            <v>14</v>
          </cell>
          <cell r="C21" t="str">
            <v>Захаров Всеволод Константинович</v>
          </cell>
          <cell r="D21" t="str">
            <v>Захаров</v>
          </cell>
          <cell r="E21" t="str">
            <v>Всеволод</v>
          </cell>
          <cell r="F21" t="str">
            <v>Константинович</v>
          </cell>
          <cell r="G21" t="str">
            <v>Пермь</v>
          </cell>
          <cell r="H21" t="str">
            <v>9-11 классы</v>
          </cell>
          <cell r="I21">
            <v>11</v>
          </cell>
          <cell r="J21" t="str">
            <v>Муниципальное автономное общеобразовательное учреждение "Средняя общеобразовательная школа № 9 им. А. С. Пушкина с углублённым изучением предметов физико-математического цикла"</v>
          </cell>
          <cell r="K21" t="str">
            <v>Коренюк</v>
          </cell>
          <cell r="L21" t="str">
            <v>Валентина</v>
          </cell>
          <cell r="M21" t="str">
            <v>Михайловна</v>
          </cell>
        </row>
        <row r="22">
          <cell r="A22" t="str">
            <v>Э-11-16</v>
          </cell>
          <cell r="B22">
            <v>16</v>
          </cell>
          <cell r="C22" t="str">
            <v>Илларионов Алексей Эдуардович</v>
          </cell>
          <cell r="D22" t="str">
            <v>Илларионов</v>
          </cell>
          <cell r="E22" t="str">
            <v>Алексей</v>
          </cell>
          <cell r="F22" t="str">
            <v>Эдуардович</v>
          </cell>
          <cell r="G22" t="str">
            <v>Пермь</v>
          </cell>
          <cell r="H22" t="str">
            <v>9-11 классы</v>
          </cell>
          <cell r="I22">
            <v>11</v>
          </cell>
          <cell r="J22" t="str">
            <v>Муниципальное автономное общеобразовательное учреждение "Лицей № 10"</v>
          </cell>
          <cell r="K22" t="str">
            <v>Чунарева</v>
          </cell>
          <cell r="L22" t="str">
            <v>Светлана</v>
          </cell>
          <cell r="M22" t="str">
            <v>Федоровна</v>
          </cell>
        </row>
        <row r="23">
          <cell r="A23" t="str">
            <v>Э-11-20</v>
          </cell>
          <cell r="B23">
            <v>20</v>
          </cell>
          <cell r="C23" t="str">
            <v>Крюков Иван Алексеевич</v>
          </cell>
          <cell r="D23" t="str">
            <v>Крюков</v>
          </cell>
          <cell r="E23" t="str">
            <v>Иван</v>
          </cell>
          <cell r="F23" t="str">
            <v>Алексеевич</v>
          </cell>
          <cell r="G23" t="str">
            <v>Пермь</v>
          </cell>
          <cell r="H23" t="str">
            <v>9-11 классы</v>
          </cell>
          <cell r="I23">
            <v>11</v>
          </cell>
          <cell r="J23" t="str">
            <v>Муниципальное автономное общеобразовательное учреждение "Лицей № 10"</v>
          </cell>
          <cell r="K23" t="str">
            <v>Чунарева</v>
          </cell>
          <cell r="L23" t="str">
            <v>Светлана</v>
          </cell>
          <cell r="M23" t="str">
            <v>Федоровна</v>
          </cell>
        </row>
        <row r="24">
          <cell r="A24" t="str">
            <v>Э-11-28</v>
          </cell>
          <cell r="B24">
            <v>28</v>
          </cell>
          <cell r="C24" t="str">
            <v>Масленников Владислав Михайлович</v>
          </cell>
          <cell r="D24" t="str">
            <v>Масленников</v>
          </cell>
          <cell r="E24" t="str">
            <v>Владислав</v>
          </cell>
          <cell r="F24" t="str">
            <v>Михайлович</v>
          </cell>
          <cell r="G24" t="str">
            <v>Пермь</v>
          </cell>
          <cell r="H24" t="str">
            <v>9-11 классы</v>
          </cell>
          <cell r="I24">
            <v>11</v>
          </cell>
          <cell r="J24" t="str">
            <v>Муниципальное автономное общеобразовательное учреждение "Лицей № 10"</v>
          </cell>
          <cell r="K24" t="str">
            <v>Чунарева</v>
          </cell>
          <cell r="L24" t="str">
            <v>Светлана</v>
          </cell>
          <cell r="M24" t="str">
            <v>Федоровна</v>
          </cell>
        </row>
        <row r="25">
          <cell r="A25" t="str">
            <v>Э-11-3</v>
          </cell>
          <cell r="B25">
            <v>3</v>
          </cell>
          <cell r="C25" t="str">
            <v>Вальтер Андрей Владимирович</v>
          </cell>
          <cell r="D25" t="str">
            <v>Вальтер</v>
          </cell>
          <cell r="E25" t="str">
            <v>Андрей</v>
          </cell>
          <cell r="F25" t="str">
            <v>Владимирович</v>
          </cell>
          <cell r="G25" t="str">
            <v>Соликамск</v>
          </cell>
          <cell r="H25" t="str">
            <v>9-11 классы</v>
          </cell>
          <cell r="I25">
            <v>11</v>
          </cell>
          <cell r="J25" t="str">
            <v>Муниципальное автономное общеобразовательное учреждение "Гимназия № 2"</v>
          </cell>
          <cell r="K25" t="str">
            <v>Попова</v>
          </cell>
          <cell r="L25" t="str">
            <v>Ирина</v>
          </cell>
          <cell r="M25" t="str">
            <v>Александровна</v>
          </cell>
        </row>
        <row r="26">
          <cell r="A26" t="str">
            <v>Э-11-31</v>
          </cell>
          <cell r="B26">
            <v>31</v>
          </cell>
          <cell r="C26" t="str">
            <v>Нагимов Рустам Ильдусович</v>
          </cell>
          <cell r="D26" t="str">
            <v>Нагимов</v>
          </cell>
          <cell r="E26" t="str">
            <v>Рустам</v>
          </cell>
          <cell r="F26" t="str">
            <v>Ильдусович</v>
          </cell>
          <cell r="G26" t="str">
            <v>Чайковский район</v>
          </cell>
          <cell r="H26" t="str">
            <v>9-11 классы</v>
          </cell>
          <cell r="I26">
            <v>11</v>
          </cell>
          <cell r="J26" t="str">
            <v>Муниципальное автономное общеобразовательное учреждение "Средняя общеобразовательная школа № 10"</v>
          </cell>
          <cell r="K26" t="str">
            <v>Логинов</v>
          </cell>
          <cell r="L26" t="str">
            <v>Петр</v>
          </cell>
          <cell r="M26" t="str">
            <v>Васильевич</v>
          </cell>
        </row>
        <row r="27">
          <cell r="A27" t="str">
            <v>Э-11-33</v>
          </cell>
          <cell r="B27">
            <v>33</v>
          </cell>
          <cell r="C27" t="str">
            <v>Соснин Юрий Алексеевич</v>
          </cell>
          <cell r="D27" t="str">
            <v>Соснин</v>
          </cell>
          <cell r="E27" t="str">
            <v>Юрий</v>
          </cell>
          <cell r="F27" t="str">
            <v>Алексеевич</v>
          </cell>
          <cell r="G27" t="str">
            <v>Пермь</v>
          </cell>
          <cell r="H27" t="str">
            <v>9-11 классы</v>
          </cell>
          <cell r="I27">
            <v>11</v>
          </cell>
          <cell r="J27" t="str">
            <v>Муниципальное автономное общеобразовательное учреждение "Средняя общеобразовательная школа № 145 с углубленным изучением экономики, английского языка, математики, информатики" "Экономическая школа" г. Перми</v>
          </cell>
          <cell r="K27" t="str">
            <v>Тугучева</v>
          </cell>
          <cell r="L27" t="str">
            <v>Наталия</v>
          </cell>
          <cell r="M27" t="str">
            <v>Петровна</v>
          </cell>
        </row>
        <row r="28">
          <cell r="A28" t="str">
            <v>Э-11-36</v>
          </cell>
          <cell r="B28">
            <v>36</v>
          </cell>
          <cell r="C28" t="str">
            <v>Федоровцева Наталья Сергеевна</v>
          </cell>
          <cell r="D28" t="str">
            <v>Федоровцева</v>
          </cell>
          <cell r="E28" t="str">
            <v>Наталья</v>
          </cell>
          <cell r="F28" t="str">
            <v>Сергеевна</v>
          </cell>
          <cell r="G28" t="str">
            <v>Кунгурский район</v>
          </cell>
          <cell r="H28" t="str">
            <v>9-11 классы</v>
          </cell>
          <cell r="I28">
            <v>11</v>
          </cell>
          <cell r="J28" t="str">
            <v>Муниципальное автономное общеобразовательное учреждение "Комсомольская средняя общеобразовательная школа"</v>
          </cell>
          <cell r="K28" t="str">
            <v>Нахратов</v>
          </cell>
          <cell r="L28" t="str">
            <v>Виталий</v>
          </cell>
          <cell r="M28" t="str">
            <v>Алексеевич</v>
          </cell>
        </row>
        <row r="29">
          <cell r="A29" t="str">
            <v>Э-11-37</v>
          </cell>
          <cell r="B29">
            <v>37</v>
          </cell>
          <cell r="C29" t="str">
            <v>Функ Михаил Викторович</v>
          </cell>
          <cell r="D29" t="str">
            <v>Функ</v>
          </cell>
          <cell r="E29" t="str">
            <v>Михаил</v>
          </cell>
          <cell r="F29" t="str">
            <v>Викторович</v>
          </cell>
          <cell r="G29" t="str">
            <v>Александровский район</v>
          </cell>
          <cell r="H29" t="str">
            <v>9-11 классы</v>
          </cell>
          <cell r="I29">
            <v>11</v>
          </cell>
          <cell r="J29" t="str">
            <v xml:space="preserve">Муниципальное бюджетное общеобразовательное учреждение "Базовая Средняя общеобразовательная школа № 1" </v>
          </cell>
          <cell r="K29" t="str">
            <v>Колымагина</v>
          </cell>
          <cell r="L29" t="str">
            <v>Ольга</v>
          </cell>
          <cell r="M29" t="str">
            <v>Михайловна</v>
          </cell>
        </row>
        <row r="30">
          <cell r="A30" t="str">
            <v>Э-11-38</v>
          </cell>
          <cell r="B30">
            <v>38</v>
          </cell>
          <cell r="C30" t="str">
            <v>Хаминова Ирина Юрьевна</v>
          </cell>
          <cell r="D30" t="str">
            <v>Хаминова</v>
          </cell>
          <cell r="E30" t="str">
            <v>Ирина</v>
          </cell>
          <cell r="F30" t="str">
            <v>Юрьевна</v>
          </cell>
          <cell r="G30" t="str">
            <v>Пермь</v>
          </cell>
          <cell r="H30" t="str">
            <v>9-11 классы</v>
          </cell>
          <cell r="I30">
            <v>11</v>
          </cell>
          <cell r="J30" t="str">
            <v xml:space="preserve">Муниципальное бюджетное общеобразовательное учреждение "Гимназия № 17" </v>
          </cell>
          <cell r="K30" t="str">
            <v>Анчуткина</v>
          </cell>
          <cell r="L30" t="str">
            <v>Юлия</v>
          </cell>
          <cell r="M30" t="str">
            <v>Александровна</v>
          </cell>
        </row>
        <row r="31">
          <cell r="A31" t="str">
            <v>Э-11-39</v>
          </cell>
          <cell r="B31">
            <v>39</v>
          </cell>
          <cell r="C31" t="str">
            <v>Ханнанова Карина Рустамовна</v>
          </cell>
          <cell r="D31" t="str">
            <v>Ханнанова</v>
          </cell>
          <cell r="E31" t="str">
            <v>Карина</v>
          </cell>
          <cell r="F31" t="str">
            <v>Рустамовна</v>
          </cell>
          <cell r="G31" t="str">
            <v>Чайковский район</v>
          </cell>
          <cell r="H31" t="str">
            <v>9-11 классы</v>
          </cell>
          <cell r="I31">
            <v>11</v>
          </cell>
          <cell r="J31" t="str">
            <v>Муниципальное автономное общеобразовательное учреждение "Гимназия с углубленным изучением иностранных языков"</v>
          </cell>
          <cell r="K31" t="str">
            <v>Рус</v>
          </cell>
          <cell r="L31" t="str">
            <v>Юнна</v>
          </cell>
          <cell r="M31" t="str">
            <v>Станиславовна</v>
          </cell>
        </row>
        <row r="32">
          <cell r="A32" t="str">
            <v>Э-11-4</v>
          </cell>
          <cell r="B32">
            <v>4</v>
          </cell>
          <cell r="C32" t="str">
            <v>Ведерников Дмитрий Алексеевич</v>
          </cell>
          <cell r="D32" t="str">
            <v>Ведерников</v>
          </cell>
          <cell r="E32" t="str">
            <v>Дмитрий</v>
          </cell>
          <cell r="F32" t="str">
            <v>Алексеевич</v>
          </cell>
          <cell r="G32" t="str">
            <v>Кудымкар</v>
          </cell>
          <cell r="H32" t="str">
            <v>9-11 классы</v>
          </cell>
          <cell r="I32">
            <v>11</v>
          </cell>
          <cell r="J32" t="str">
            <v>Муниципальное общеобразовательное бюджетное учреждение "Средняя общеобразовательная школа № 1 имени Героя Советского Союза Н.И. Кузнецова"</v>
          </cell>
          <cell r="K32" t="str">
            <v>Мехоношина</v>
          </cell>
          <cell r="L32" t="str">
            <v>Валентина</v>
          </cell>
          <cell r="M32" t="str">
            <v>Николаевна</v>
          </cell>
        </row>
        <row r="33">
          <cell r="A33" t="str">
            <v>Э-11-41</v>
          </cell>
          <cell r="B33">
            <v>41</v>
          </cell>
          <cell r="C33" t="str">
            <v>Щипицын Артем Алексеевич</v>
          </cell>
          <cell r="D33" t="str">
            <v>Щипицын</v>
          </cell>
          <cell r="E33" t="str">
            <v>Артем</v>
          </cell>
          <cell r="F33" t="str">
            <v>Алексеевич</v>
          </cell>
          <cell r="G33" t="str">
            <v>Пермь</v>
          </cell>
          <cell r="H33" t="str">
            <v>9-11 классы</v>
          </cell>
          <cell r="I33">
            <v>11</v>
          </cell>
          <cell r="J33" t="str">
            <v xml:space="preserve">Муниципальное бюджетное общеобразовательное учреждение "Гимназия № 17" </v>
          </cell>
          <cell r="K33" t="str">
            <v>Анчуткина</v>
          </cell>
          <cell r="L33" t="str">
            <v>Юлия</v>
          </cell>
          <cell r="M33" t="str">
            <v>Александровна</v>
          </cell>
        </row>
        <row r="34">
          <cell r="A34" t="str">
            <v>Э-11-42</v>
          </cell>
          <cell r="B34">
            <v>42</v>
          </cell>
          <cell r="C34" t="str">
            <v>Булатов Арсений Андреевич</v>
          </cell>
          <cell r="D34" t="str">
            <v>Булатов</v>
          </cell>
          <cell r="E34" t="str">
            <v>Арсений</v>
          </cell>
          <cell r="F34" t="str">
            <v>Андреевич</v>
          </cell>
          <cell r="G34" t="str">
            <v>Лысьвенский городской округ</v>
          </cell>
          <cell r="H34" t="str">
            <v>9-11 классы</v>
          </cell>
          <cell r="I34">
            <v>11</v>
          </cell>
          <cell r="J34" t="str">
            <v>Муниципальное автономное общеобразовательное учреждение "Средняя общеобразовательная школа № 3"</v>
          </cell>
          <cell r="K34" t="str">
            <v>Пирожкова</v>
          </cell>
          <cell r="L34" t="str">
            <v>Галина</v>
          </cell>
          <cell r="M34" t="str">
            <v>Петровна</v>
          </cell>
        </row>
        <row r="35">
          <cell r="A35" t="str">
            <v>Э-11-5</v>
          </cell>
          <cell r="B35">
            <v>5</v>
          </cell>
          <cell r="C35" t="str">
            <v>Векшегонова Татьяна Станиславовна</v>
          </cell>
          <cell r="D35" t="str">
            <v>Векшегонова</v>
          </cell>
          <cell r="E35" t="str">
            <v>Татьяна</v>
          </cell>
          <cell r="F35" t="str">
            <v>Станиславовна</v>
          </cell>
          <cell r="G35" t="str">
            <v>Березники</v>
          </cell>
          <cell r="H35" t="str">
            <v>9-11 классы</v>
          </cell>
          <cell r="I35">
            <v>11</v>
          </cell>
          <cell r="J35" t="str">
            <v>Муниципальное автономное общеобразовательное учреждение "Лицей № 1"</v>
          </cell>
          <cell r="K35" t="str">
            <v>Коваль</v>
          </cell>
          <cell r="L35" t="str">
            <v>Валентина</v>
          </cell>
          <cell r="M35" t="str">
            <v>Ивановна</v>
          </cell>
        </row>
        <row r="36">
          <cell r="A36" t="str">
            <v>Э-11-7</v>
          </cell>
          <cell r="B36">
            <v>7</v>
          </cell>
          <cell r="C36" t="str">
            <v>Голдобина Ольга Игоревна</v>
          </cell>
          <cell r="D36" t="str">
            <v>Голдобина</v>
          </cell>
          <cell r="E36" t="str">
            <v>Ольга</v>
          </cell>
          <cell r="F36" t="str">
            <v>Игоревна</v>
          </cell>
          <cell r="G36" t="str">
            <v>Пермь</v>
          </cell>
          <cell r="H36" t="str">
            <v>9-11 классы</v>
          </cell>
          <cell r="I36">
            <v>11</v>
          </cell>
          <cell r="J36" t="str">
            <v>Муниципальное автономное общеобразовательное учреждение "Лицей № 10"</v>
          </cell>
          <cell r="K36" t="str">
            <v>Чунарева</v>
          </cell>
          <cell r="L36" t="str">
            <v>Светлана</v>
          </cell>
          <cell r="M36" t="str">
            <v>Федоровна</v>
          </cell>
        </row>
        <row r="37">
          <cell r="A37" t="str">
            <v>Э-11-9</v>
          </cell>
          <cell r="B37">
            <v>9</v>
          </cell>
          <cell r="C37" t="str">
            <v>Епина Дарья Андреевна</v>
          </cell>
          <cell r="D37" t="str">
            <v>Епина</v>
          </cell>
          <cell r="E37" t="str">
            <v>Дарья</v>
          </cell>
          <cell r="F37" t="str">
            <v>Андреевна</v>
          </cell>
          <cell r="G37" t="str">
            <v>Пермь</v>
          </cell>
          <cell r="H37" t="str">
            <v>9-11 классы</v>
          </cell>
          <cell r="I37">
            <v>11</v>
          </cell>
          <cell r="J37" t="str">
            <v>Муниципальное автономное общеобразовательное учреждение "Лицей № 10"</v>
          </cell>
          <cell r="K37" t="str">
            <v>Чунарева</v>
          </cell>
          <cell r="L37" t="str">
            <v>Светлана</v>
          </cell>
          <cell r="M37" t="str">
            <v>Федоровна</v>
          </cell>
        </row>
        <row r="38">
          <cell r="A38" t="str">
            <v>Э-9-10</v>
          </cell>
          <cell r="B38">
            <v>10</v>
          </cell>
          <cell r="C38" t="str">
            <v>Ершова Кристина Владимировна</v>
          </cell>
          <cell r="D38" t="str">
            <v>Ершова</v>
          </cell>
          <cell r="E38" t="str">
            <v>Кристина</v>
          </cell>
          <cell r="F38" t="str">
            <v>Владимировна</v>
          </cell>
          <cell r="G38" t="str">
            <v>Пермь</v>
          </cell>
          <cell r="H38" t="str">
            <v>9-11 классы</v>
          </cell>
          <cell r="I38">
            <v>9</v>
          </cell>
          <cell r="J38" t="str">
            <v xml:space="preserve">Муниципальное бюджетное общеобразовательное учреждение "Гимназия № 17" </v>
          </cell>
          <cell r="K38" t="str">
            <v>Анчуткина</v>
          </cell>
          <cell r="L38" t="str">
            <v>Юлия</v>
          </cell>
          <cell r="M38" t="str">
            <v>Александровна</v>
          </cell>
        </row>
        <row r="39">
          <cell r="A39" t="str">
            <v>Э-9-17</v>
          </cell>
          <cell r="B39">
            <v>17</v>
          </cell>
          <cell r="C39" t="str">
            <v>Имайкин Денис Эльмартович</v>
          </cell>
          <cell r="D39" t="str">
            <v>Имайкин</v>
          </cell>
          <cell r="E39" t="str">
            <v>Денис</v>
          </cell>
          <cell r="F39" t="str">
            <v>Эльмартович</v>
          </cell>
          <cell r="G39" t="str">
            <v>Бардымский район</v>
          </cell>
          <cell r="H39" t="str">
            <v>9-11 классы</v>
          </cell>
          <cell r="I39">
            <v>9</v>
          </cell>
          <cell r="J39" t="str">
            <v xml:space="preserve">Муниципальное автономное общеобразовательное учреждение "Бардымская гимназия имени Габдуллы Тукая" </v>
          </cell>
          <cell r="K39" t="str">
            <v>Тайсина</v>
          </cell>
          <cell r="L39" t="str">
            <v>Ясима</v>
          </cell>
          <cell r="M39" t="str">
            <v>Газнавийовна</v>
          </cell>
        </row>
        <row r="40">
          <cell r="A40" t="str">
            <v>Э-9-25</v>
          </cell>
          <cell r="B40">
            <v>25</v>
          </cell>
          <cell r="C40" t="str">
            <v>Леготкин Глеб Сергеевич</v>
          </cell>
          <cell r="D40" t="str">
            <v>Леготкин</v>
          </cell>
          <cell r="E40" t="str">
            <v>Глеб</v>
          </cell>
          <cell r="F40" t="str">
            <v>Сергеевич</v>
          </cell>
          <cell r="G40" t="str">
            <v>Пермь</v>
          </cell>
          <cell r="H40" t="str">
            <v>9-11 классы</v>
          </cell>
          <cell r="I40">
            <v>9</v>
          </cell>
          <cell r="J40" t="str">
            <v xml:space="preserve">Муниципальное бюджетное общеобразовательное учреждение "Гимназия № 17" </v>
          </cell>
          <cell r="K40" t="str">
            <v>Анчуткина</v>
          </cell>
          <cell r="L40" t="str">
            <v>Юлия</v>
          </cell>
          <cell r="M40" t="str">
            <v>Александровна</v>
          </cell>
        </row>
        <row r="41">
          <cell r="A41" t="str">
            <v>Э-9-27</v>
          </cell>
          <cell r="B41">
            <v>27</v>
          </cell>
          <cell r="C41" t="str">
            <v>Малинина Екатерина Анатольевна</v>
          </cell>
          <cell r="D41" t="str">
            <v>Малинина</v>
          </cell>
          <cell r="E41" t="str">
            <v>Екатерина</v>
          </cell>
          <cell r="F41" t="str">
            <v>Анатольевна</v>
          </cell>
          <cell r="G41" t="str">
            <v>Усольский район</v>
          </cell>
          <cell r="H41" t="str">
            <v>9-11 классы</v>
          </cell>
          <cell r="I41">
            <v>9</v>
          </cell>
          <cell r="J41" t="str">
            <v>Муниципальное бюджетное общеобразовательное учреждение Усольская средняя общеобразовательная школа № 1</v>
          </cell>
          <cell r="K41" t="str">
            <v>Шириханова</v>
          </cell>
          <cell r="L41" t="str">
            <v>Екатерина</v>
          </cell>
          <cell r="M41" t="str">
            <v>Петровна</v>
          </cell>
        </row>
        <row r="42">
          <cell r="A42" t="str">
            <v>Э-9-34</v>
          </cell>
          <cell r="B42">
            <v>34</v>
          </cell>
          <cell r="C42" t="str">
            <v>Тетюева Анастасия Андреевна</v>
          </cell>
          <cell r="D42" t="str">
            <v>Тетюева</v>
          </cell>
          <cell r="E42" t="str">
            <v>Анастасия</v>
          </cell>
          <cell r="F42" t="str">
            <v>Андреевна</v>
          </cell>
          <cell r="G42" t="str">
            <v>Чусовской район</v>
          </cell>
          <cell r="H42" t="str">
            <v>9-11 классы</v>
          </cell>
          <cell r="I42">
            <v>9</v>
          </cell>
          <cell r="J42" t="str">
            <v>Муниципальное бюджетное общеобразовательное учреждение "Гимназия"</v>
          </cell>
          <cell r="K42" t="str">
            <v>Борисова</v>
          </cell>
          <cell r="L42" t="str">
            <v>Елена</v>
          </cell>
          <cell r="M42" t="str">
            <v>Николаевна</v>
          </cell>
        </row>
        <row r="43">
          <cell r="A43" t="str">
            <v>Э-9-35</v>
          </cell>
          <cell r="B43">
            <v>35</v>
          </cell>
          <cell r="C43" t="str">
            <v>Ульянов Никита Владимирович</v>
          </cell>
          <cell r="D43" t="str">
            <v>Ульянов</v>
          </cell>
          <cell r="E43" t="str">
            <v>Никита</v>
          </cell>
          <cell r="F43" t="str">
            <v>Владимирович</v>
          </cell>
          <cell r="G43" t="str">
            <v>Александровский район</v>
          </cell>
          <cell r="H43" t="str">
            <v>9-11 классы</v>
          </cell>
          <cell r="I43">
            <v>9</v>
          </cell>
          <cell r="J43" t="str">
            <v xml:space="preserve">Муниципальное бюджетное общеобразовательное учреждение "Базовая Средняя общеобразовательная школа № 1" </v>
          </cell>
          <cell r="K43" t="str">
            <v xml:space="preserve">Хомякова </v>
          </cell>
          <cell r="L43" t="str">
            <v>Надежда</v>
          </cell>
          <cell r="M43" t="str">
            <v>Вячеславовна</v>
          </cell>
        </row>
        <row r="44">
          <cell r="A44" t="str">
            <v>Э-9-6</v>
          </cell>
          <cell r="B44">
            <v>6</v>
          </cell>
          <cell r="C44" t="str">
            <v>Гагарин Александр Александрович</v>
          </cell>
          <cell r="D44" t="str">
            <v>Гагарин</v>
          </cell>
          <cell r="E44" t="str">
            <v>Александр</v>
          </cell>
          <cell r="F44" t="str">
            <v>Александрович</v>
          </cell>
          <cell r="G44" t="str">
            <v>Пермь</v>
          </cell>
          <cell r="H44" t="str">
            <v>9-11 классы</v>
          </cell>
          <cell r="I44">
            <v>9</v>
          </cell>
          <cell r="J44" t="str">
            <v xml:space="preserve">Муниципальное бюджетное общеобразовательное учреждение "Гимназия № 17" </v>
          </cell>
          <cell r="K44" t="str">
            <v>Анчуткина</v>
          </cell>
          <cell r="L44" t="str">
            <v>Юлия</v>
          </cell>
          <cell r="M44" t="str">
            <v>Александровна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3.7109375" style="83" customWidth="1"/>
    <col min="2" max="2" width="30" style="83" bestFit="1" customWidth="1"/>
    <col min="3" max="3" width="23.85546875" style="83" customWidth="1"/>
    <col min="4" max="4" width="6.42578125" style="1" customWidth="1"/>
    <col min="5" max="5" width="6.7109375" style="41" customWidth="1"/>
    <col min="6" max="15" width="3.28515625" style="1" customWidth="1"/>
    <col min="16" max="16" width="4.28515625" style="1" customWidth="1"/>
    <col min="17" max="17" width="3.5703125" style="1" customWidth="1"/>
    <col min="18" max="18" width="5" style="1" customWidth="1"/>
    <col min="19" max="19" width="5.28515625" style="1" customWidth="1"/>
    <col min="20" max="20" width="4.28515625" style="1" customWidth="1"/>
    <col min="21" max="21" width="10.5703125" style="1" bestFit="1" customWidth="1"/>
    <col min="22" max="22" width="4.28515625" style="1" customWidth="1"/>
    <col min="23" max="23" width="10.28515625" style="1" bestFit="1" customWidth="1"/>
    <col min="24" max="24" width="5.42578125" style="1" customWidth="1"/>
    <col min="25" max="25" width="4.5703125" style="1" customWidth="1"/>
    <col min="26" max="26" width="5" style="24" customWidth="1"/>
    <col min="27" max="27" width="7.85546875" style="1" customWidth="1"/>
    <col min="28" max="28" width="7.5703125" style="1" customWidth="1"/>
    <col min="29" max="29" width="6.140625" style="1" customWidth="1"/>
    <col min="30" max="30" width="6" style="1" customWidth="1"/>
    <col min="31" max="31" width="6.85546875" style="24" customWidth="1"/>
    <col min="32" max="32" width="9" style="24" customWidth="1"/>
    <col min="33" max="33" width="4.140625" style="83" customWidth="1"/>
    <col min="34" max="246" width="9.140625" style="83"/>
    <col min="247" max="247" width="3.7109375" style="83" bestFit="1" customWidth="1"/>
    <col min="248" max="248" width="21.140625" style="83" bestFit="1" customWidth="1"/>
    <col min="249" max="249" width="7.7109375" style="83" bestFit="1" customWidth="1"/>
    <col min="250" max="256" width="3.28515625" style="83" customWidth="1"/>
    <col min="257" max="16384" width="9.140625" style="83"/>
  </cols>
  <sheetData>
    <row r="1" spans="1:37" ht="13.5" thickBot="1" x14ac:dyDescent="0.25">
      <c r="A1" s="2"/>
      <c r="B1" s="35"/>
      <c r="C1" s="48"/>
      <c r="D1" s="48"/>
      <c r="E1" s="81" t="s">
        <v>0</v>
      </c>
      <c r="F1" s="3">
        <v>2</v>
      </c>
      <c r="G1" s="4">
        <v>2</v>
      </c>
      <c r="H1" s="4">
        <v>1</v>
      </c>
      <c r="I1" s="4">
        <v>2</v>
      </c>
      <c r="J1" s="5">
        <v>1</v>
      </c>
      <c r="K1" s="6">
        <v>3</v>
      </c>
      <c r="L1" s="4">
        <v>1</v>
      </c>
      <c r="M1" s="4">
        <v>2</v>
      </c>
      <c r="N1" s="4">
        <v>3</v>
      </c>
      <c r="O1" s="7">
        <v>4</v>
      </c>
      <c r="P1" s="3">
        <v>4</v>
      </c>
      <c r="Q1" s="4">
        <v>13</v>
      </c>
      <c r="R1" s="4">
        <v>1234</v>
      </c>
      <c r="S1" s="4">
        <v>1</v>
      </c>
      <c r="T1" s="5">
        <v>14</v>
      </c>
      <c r="U1" s="3" t="s">
        <v>15</v>
      </c>
      <c r="V1" s="4">
        <v>3</v>
      </c>
      <c r="W1" s="4">
        <v>2000</v>
      </c>
      <c r="X1" s="4">
        <v>3</v>
      </c>
      <c r="Y1" s="7">
        <v>30</v>
      </c>
      <c r="Z1" s="8"/>
      <c r="AA1" s="9"/>
      <c r="AB1" s="9"/>
      <c r="AC1" s="9"/>
      <c r="AD1" s="9"/>
      <c r="AE1" s="8"/>
      <c r="AF1" s="8"/>
    </row>
    <row r="2" spans="1:37" s="85" customFormat="1" ht="65.25" thickBot="1" x14ac:dyDescent="0.25">
      <c r="A2" s="54" t="s">
        <v>1</v>
      </c>
      <c r="B2" s="51" t="s">
        <v>4</v>
      </c>
      <c r="C2" s="51" t="s">
        <v>7</v>
      </c>
      <c r="D2" s="57" t="s">
        <v>6</v>
      </c>
      <c r="E2" s="51" t="s">
        <v>5</v>
      </c>
      <c r="F2" s="60">
        <v>1</v>
      </c>
      <c r="G2" s="61">
        <v>2</v>
      </c>
      <c r="H2" s="61">
        <v>3</v>
      </c>
      <c r="I2" s="61">
        <v>4</v>
      </c>
      <c r="J2" s="62">
        <v>5</v>
      </c>
      <c r="K2" s="66">
        <v>6</v>
      </c>
      <c r="L2" s="61">
        <v>7</v>
      </c>
      <c r="M2" s="61">
        <v>8</v>
      </c>
      <c r="N2" s="61">
        <v>9</v>
      </c>
      <c r="O2" s="77">
        <v>10</v>
      </c>
      <c r="P2" s="60">
        <v>11</v>
      </c>
      <c r="Q2" s="61">
        <v>12</v>
      </c>
      <c r="R2" s="61">
        <v>13</v>
      </c>
      <c r="S2" s="61">
        <v>14</v>
      </c>
      <c r="T2" s="62">
        <v>15</v>
      </c>
      <c r="U2" s="60">
        <v>16</v>
      </c>
      <c r="V2" s="61">
        <v>17</v>
      </c>
      <c r="W2" s="61">
        <v>18</v>
      </c>
      <c r="X2" s="61">
        <v>19</v>
      </c>
      <c r="Y2" s="77">
        <v>20</v>
      </c>
      <c r="Z2" s="39" t="s">
        <v>8</v>
      </c>
      <c r="AA2" s="10" t="s">
        <v>10</v>
      </c>
      <c r="AB2" s="10" t="s">
        <v>11</v>
      </c>
      <c r="AC2" s="10" t="s">
        <v>12</v>
      </c>
      <c r="AD2" s="10" t="s">
        <v>13</v>
      </c>
      <c r="AE2" s="39" t="s">
        <v>9</v>
      </c>
      <c r="AF2" s="39" t="s">
        <v>58</v>
      </c>
      <c r="AG2" s="84"/>
      <c r="AH2" s="84"/>
      <c r="AI2" s="84"/>
      <c r="AJ2" s="84"/>
      <c r="AK2" s="84"/>
    </row>
    <row r="3" spans="1:37" x14ac:dyDescent="0.25">
      <c r="A3" s="149">
        <v>1</v>
      </c>
      <c r="B3" s="104" t="str">
        <f>VLOOKUP(E3,'[1]9-11 классы'!$A$2:$M$44,3)</f>
        <v>Леготкин Глеб Сергеевич</v>
      </c>
      <c r="C3" s="150" t="str">
        <f>VLOOKUP(E3,'[1]9-11 классы'!$A$2:$M$44,10)</f>
        <v xml:space="preserve">Муниципальное бюджетное общеобразовательное учреждение "Гимназия № 17" </v>
      </c>
      <c r="D3" s="104">
        <f>VLOOKUP(E3,'[1]9-11 классы'!$A$2:$M$44,9)</f>
        <v>9</v>
      </c>
      <c r="E3" s="151" t="s">
        <v>19</v>
      </c>
      <c r="F3" s="143">
        <v>1</v>
      </c>
      <c r="G3" s="140">
        <v>2</v>
      </c>
      <c r="H3" s="140">
        <v>1</v>
      </c>
      <c r="I3" s="140">
        <v>2</v>
      </c>
      <c r="J3" s="141">
        <v>1</v>
      </c>
      <c r="K3" s="139">
        <v>3</v>
      </c>
      <c r="L3" s="140">
        <v>2</v>
      </c>
      <c r="M3" s="140">
        <v>2</v>
      </c>
      <c r="N3" s="140">
        <v>3</v>
      </c>
      <c r="O3" s="141">
        <v>4</v>
      </c>
      <c r="P3" s="139">
        <v>4</v>
      </c>
      <c r="Q3" s="140">
        <v>13</v>
      </c>
      <c r="R3" s="140">
        <v>1234</v>
      </c>
      <c r="S3" s="140">
        <v>14</v>
      </c>
      <c r="T3" s="142">
        <v>14</v>
      </c>
      <c r="U3" s="139" t="s">
        <v>15</v>
      </c>
      <c r="V3" s="140">
        <v>3</v>
      </c>
      <c r="W3" s="140">
        <v>1125</v>
      </c>
      <c r="X3" s="140">
        <v>3</v>
      </c>
      <c r="Y3" s="142">
        <v>30</v>
      </c>
      <c r="Z3" s="144">
        <f t="shared" ref="Z3:Z8" si="0">1*(SUM(IF(F3=$F$1,1,0),IF(G3=$G$1,1,0),IF(H3=$H$1,1,0),IF(I3=$I$1,1,0),IF(J3=$J$1,1,0))+3*SUM(IF(K3=$K$1,1,0),IF(L3=$L$1,1,0),IF(M3=$M$1,1,0),IF(N3=$N$1,1,0),IF(O3=$O$1,1,0))+5*SUM(IF(P3=$P$1,1,0),IF(Q3=$Q$1,1,0),IF(R3=$R$1,1,0),IF(S3=$S$1,1,0),IF(T3=$T$1,1,0))+7*SUM(IF(U3=$U$1,1,0),IF(V3=$V$1,1,0),IF(W3=$W$1,1,0),IF(X3=$X$1,1,0),IF(Y3=$Y$1,1,0)))</f>
        <v>64</v>
      </c>
      <c r="AA3" s="145">
        <v>10</v>
      </c>
      <c r="AB3" s="146">
        <v>30</v>
      </c>
      <c r="AC3" s="146">
        <v>30</v>
      </c>
      <c r="AD3" s="147">
        <v>30</v>
      </c>
      <c r="AE3" s="148">
        <f t="shared" ref="AE3:AE8" si="1">SUM(AA3:AD3)</f>
        <v>100</v>
      </c>
      <c r="AF3" s="106">
        <f t="shared" ref="AF3:AF8" si="2">Z3+AE3</f>
        <v>164</v>
      </c>
    </row>
    <row r="4" spans="1:37" x14ac:dyDescent="0.25">
      <c r="A4" s="153">
        <f>A3+1</f>
        <v>2</v>
      </c>
      <c r="B4" s="121" t="str">
        <f>VLOOKUP(E4,'[1]9-11 классы'!$A$2:$M$44,3)</f>
        <v>Ершова Кристина Владимировна</v>
      </c>
      <c r="C4" s="122" t="str">
        <f>VLOOKUP(E4,'[1]9-11 классы'!$A$2:$M$44,10)</f>
        <v xml:space="preserve">Муниципальное бюджетное общеобразовательное учреждение "Гимназия № 17" </v>
      </c>
      <c r="D4" s="121">
        <f>VLOOKUP(E4,'[1]9-11 классы'!$A$2:$M$44,9)</f>
        <v>9</v>
      </c>
      <c r="E4" s="152" t="s">
        <v>21</v>
      </c>
      <c r="F4" s="129">
        <v>1</v>
      </c>
      <c r="G4" s="126">
        <v>2</v>
      </c>
      <c r="H4" s="126">
        <v>1</v>
      </c>
      <c r="I4" s="126">
        <v>2</v>
      </c>
      <c r="J4" s="127">
        <v>1</v>
      </c>
      <c r="K4" s="125">
        <v>3</v>
      </c>
      <c r="L4" s="126">
        <v>3</v>
      </c>
      <c r="M4" s="126">
        <v>2</v>
      </c>
      <c r="N4" s="126">
        <v>3</v>
      </c>
      <c r="O4" s="127">
        <v>2</v>
      </c>
      <c r="P4" s="125">
        <v>24</v>
      </c>
      <c r="Q4" s="126">
        <v>13</v>
      </c>
      <c r="R4" s="126">
        <v>134</v>
      </c>
      <c r="S4" s="126">
        <v>134</v>
      </c>
      <c r="T4" s="128">
        <v>4</v>
      </c>
      <c r="U4" s="125" t="s">
        <v>15</v>
      </c>
      <c r="V4" s="126">
        <v>3</v>
      </c>
      <c r="W4" s="126">
        <v>1500</v>
      </c>
      <c r="X4" s="126">
        <v>8</v>
      </c>
      <c r="Y4" s="128">
        <v>30</v>
      </c>
      <c r="Z4" s="130">
        <f t="shared" si="0"/>
        <v>39</v>
      </c>
      <c r="AA4" s="131">
        <v>5</v>
      </c>
      <c r="AB4" s="132">
        <v>15</v>
      </c>
      <c r="AC4" s="132">
        <v>30</v>
      </c>
      <c r="AD4" s="133" t="s">
        <v>49</v>
      </c>
      <c r="AE4" s="134">
        <f t="shared" si="1"/>
        <v>50</v>
      </c>
      <c r="AF4" s="135">
        <f t="shared" si="2"/>
        <v>89</v>
      </c>
    </row>
    <row r="5" spans="1:37" x14ac:dyDescent="0.25">
      <c r="A5" s="92">
        <f>A4+1</f>
        <v>3</v>
      </c>
      <c r="B5" s="91" t="str">
        <f>VLOOKUP(E5,'[1]9-11 классы'!$A$2:$M$44,3)</f>
        <v>Имайкин Денис Эльмартович</v>
      </c>
      <c r="C5" s="93" t="str">
        <f>VLOOKUP(E5,'[1]9-11 классы'!$A$2:$M$44,10)</f>
        <v xml:space="preserve">Муниципальное автономное общеобразовательное учреждение "Бардымская гимназия имени Габдуллы Тукая" </v>
      </c>
      <c r="D5" s="91">
        <f>VLOOKUP(E5,'[1]9-11 классы'!$A$2:$M$44,9)</f>
        <v>9</v>
      </c>
      <c r="E5" s="94" t="s">
        <v>20</v>
      </c>
      <c r="F5" s="82">
        <v>1</v>
      </c>
      <c r="G5" s="63">
        <v>2</v>
      </c>
      <c r="H5" s="63">
        <v>2</v>
      </c>
      <c r="I5" s="63">
        <v>2</v>
      </c>
      <c r="J5" s="76">
        <v>1</v>
      </c>
      <c r="K5" s="64">
        <v>3</v>
      </c>
      <c r="L5" s="63">
        <v>3</v>
      </c>
      <c r="M5" s="63">
        <v>2</v>
      </c>
      <c r="N5" s="63">
        <v>2</v>
      </c>
      <c r="O5" s="76">
        <v>4</v>
      </c>
      <c r="P5" s="64">
        <v>4</v>
      </c>
      <c r="Q5" s="63">
        <v>13</v>
      </c>
      <c r="R5" s="63">
        <v>34</v>
      </c>
      <c r="S5" s="63">
        <v>1</v>
      </c>
      <c r="T5" s="65">
        <v>23</v>
      </c>
      <c r="U5" s="64" t="s">
        <v>15</v>
      </c>
      <c r="V5" s="63">
        <v>3</v>
      </c>
      <c r="W5" s="63">
        <v>1500</v>
      </c>
      <c r="X5" s="63">
        <v>2</v>
      </c>
      <c r="Y5" s="65">
        <v>15</v>
      </c>
      <c r="Z5" s="40">
        <f t="shared" si="0"/>
        <v>41</v>
      </c>
      <c r="AA5" s="47">
        <v>5</v>
      </c>
      <c r="AB5" s="78">
        <v>10</v>
      </c>
      <c r="AC5" s="78">
        <v>0</v>
      </c>
      <c r="AD5" s="79" t="s">
        <v>49</v>
      </c>
      <c r="AE5" s="73">
        <f t="shared" si="1"/>
        <v>15</v>
      </c>
      <c r="AF5" s="75">
        <f t="shared" si="2"/>
        <v>56</v>
      </c>
    </row>
    <row r="6" spans="1:37" x14ac:dyDescent="0.25">
      <c r="A6" s="92">
        <f>A5+1</f>
        <v>4</v>
      </c>
      <c r="B6" s="91" t="str">
        <f>VLOOKUP(E6,'[1]9-11 классы'!$A$2:$M$44,3)</f>
        <v>Ульянов Никита Владимирович</v>
      </c>
      <c r="C6" s="93" t="str">
        <f>VLOOKUP(E6,'[1]9-11 классы'!$A$2:$M$44,10)</f>
        <v xml:space="preserve">Муниципальное бюджетное общеобразовательное учреждение "Базовая Средняя общеобразовательная школа № 1" </v>
      </c>
      <c r="D6" s="91">
        <f>VLOOKUP(E6,'[1]9-11 классы'!$A$2:$M$44,9)</f>
        <v>9</v>
      </c>
      <c r="E6" s="94" t="s">
        <v>14</v>
      </c>
      <c r="F6" s="82">
        <v>2</v>
      </c>
      <c r="G6" s="63">
        <v>2</v>
      </c>
      <c r="H6" s="63">
        <v>1</v>
      </c>
      <c r="I6" s="63">
        <v>1</v>
      </c>
      <c r="J6" s="76">
        <v>1</v>
      </c>
      <c r="K6" s="64">
        <v>2</v>
      </c>
      <c r="L6" s="63">
        <v>1</v>
      </c>
      <c r="M6" s="63">
        <v>3</v>
      </c>
      <c r="N6" s="63">
        <v>1</v>
      </c>
      <c r="O6" s="76">
        <v>1</v>
      </c>
      <c r="P6" s="64">
        <v>24</v>
      </c>
      <c r="Q6" s="63">
        <v>13</v>
      </c>
      <c r="R6" s="63">
        <v>124</v>
      </c>
      <c r="S6" s="63">
        <v>34</v>
      </c>
      <c r="T6" s="65">
        <v>24</v>
      </c>
      <c r="U6" s="64" t="s">
        <v>15</v>
      </c>
      <c r="V6" s="63">
        <v>3</v>
      </c>
      <c r="W6" s="63" t="s">
        <v>16</v>
      </c>
      <c r="X6" s="63">
        <v>12</v>
      </c>
      <c r="Y6" s="65">
        <v>2</v>
      </c>
      <c r="Z6" s="40">
        <f t="shared" si="0"/>
        <v>26</v>
      </c>
      <c r="AA6" s="47">
        <v>5</v>
      </c>
      <c r="AB6" s="78">
        <v>15</v>
      </c>
      <c r="AC6" s="78">
        <v>0</v>
      </c>
      <c r="AD6" s="79">
        <v>0</v>
      </c>
      <c r="AE6" s="73">
        <f t="shared" si="1"/>
        <v>20</v>
      </c>
      <c r="AF6" s="75">
        <f t="shared" si="2"/>
        <v>46</v>
      </c>
    </row>
    <row r="7" spans="1:37" x14ac:dyDescent="0.25">
      <c r="A7" s="92">
        <f>A6+1</f>
        <v>5</v>
      </c>
      <c r="B7" s="91" t="str">
        <f>VLOOKUP(E7,'[1]9-11 классы'!$A$2:$M$44,3)</f>
        <v>Тетюева Анастасия Андреевна</v>
      </c>
      <c r="C7" s="93" t="str">
        <f>VLOOKUP(E7,'[1]9-11 классы'!$A$2:$M$44,10)</f>
        <v>Муниципальное бюджетное общеобразовательное учреждение "Гимназия"</v>
      </c>
      <c r="D7" s="91">
        <f>VLOOKUP(E7,'[1]9-11 классы'!$A$2:$M$44,9)</f>
        <v>9</v>
      </c>
      <c r="E7" s="97" t="s">
        <v>17</v>
      </c>
      <c r="F7" s="82">
        <v>1</v>
      </c>
      <c r="G7" s="63">
        <v>2</v>
      </c>
      <c r="H7" s="63">
        <v>1</v>
      </c>
      <c r="I7" s="63">
        <v>2</v>
      </c>
      <c r="J7" s="76">
        <v>1</v>
      </c>
      <c r="K7" s="64">
        <v>4</v>
      </c>
      <c r="L7" s="63">
        <v>3</v>
      </c>
      <c r="M7" s="63">
        <v>1</v>
      </c>
      <c r="N7" s="63">
        <v>3</v>
      </c>
      <c r="O7" s="76">
        <v>4</v>
      </c>
      <c r="P7" s="64">
        <v>123</v>
      </c>
      <c r="Q7" s="63">
        <v>13</v>
      </c>
      <c r="R7" s="63">
        <v>134</v>
      </c>
      <c r="S7" s="63">
        <v>34</v>
      </c>
      <c r="T7" s="65">
        <v>23</v>
      </c>
      <c r="U7" s="64" t="s">
        <v>15</v>
      </c>
      <c r="V7" s="63">
        <v>3</v>
      </c>
      <c r="W7" s="63">
        <v>12</v>
      </c>
      <c r="X7" s="63">
        <v>3</v>
      </c>
      <c r="Y7" s="65">
        <v>5</v>
      </c>
      <c r="Z7" s="40">
        <f t="shared" si="0"/>
        <v>36</v>
      </c>
      <c r="AA7" s="47" t="s">
        <v>49</v>
      </c>
      <c r="AB7" s="46">
        <v>0</v>
      </c>
      <c r="AC7" s="46">
        <v>0</v>
      </c>
      <c r="AD7" s="74">
        <v>5</v>
      </c>
      <c r="AE7" s="73">
        <f t="shared" si="1"/>
        <v>5</v>
      </c>
      <c r="AF7" s="75">
        <f t="shared" si="2"/>
        <v>41</v>
      </c>
    </row>
    <row r="8" spans="1:37" ht="15.75" thickBot="1" x14ac:dyDescent="0.3">
      <c r="A8" s="92">
        <f>A7+1</f>
        <v>6</v>
      </c>
      <c r="B8" s="91" t="str">
        <f>VLOOKUP(E8,'[1]9-11 классы'!$A$2:$M$44,3)</f>
        <v>Малинина Екатерина Анатольевна</v>
      </c>
      <c r="C8" s="93" t="str">
        <f>VLOOKUP(E8,'[1]9-11 классы'!$A$2:$M$44,10)</f>
        <v>Муниципальное бюджетное общеобразовательное учреждение Усольская средняя общеобразовательная школа № 1</v>
      </c>
      <c r="D8" s="91">
        <f>VLOOKUP(E8,'[1]9-11 классы'!$A$2:$M$44,9)</f>
        <v>9</v>
      </c>
      <c r="E8" s="94" t="s">
        <v>18</v>
      </c>
      <c r="F8" s="82">
        <v>1</v>
      </c>
      <c r="G8" s="63">
        <v>2</v>
      </c>
      <c r="H8" s="63">
        <v>2</v>
      </c>
      <c r="I8" s="63">
        <v>1</v>
      </c>
      <c r="J8" s="76">
        <v>1</v>
      </c>
      <c r="K8" s="64">
        <v>4</v>
      </c>
      <c r="L8" s="63">
        <v>3</v>
      </c>
      <c r="M8" s="63">
        <v>3</v>
      </c>
      <c r="N8" s="63">
        <v>2</v>
      </c>
      <c r="O8" s="76">
        <v>4</v>
      </c>
      <c r="P8" s="64">
        <v>24</v>
      </c>
      <c r="Q8" s="63">
        <v>13</v>
      </c>
      <c r="R8" s="63">
        <v>134</v>
      </c>
      <c r="S8" s="63">
        <v>34</v>
      </c>
      <c r="T8" s="65">
        <v>2</v>
      </c>
      <c r="U8" s="64" t="s">
        <v>15</v>
      </c>
      <c r="V8" s="63">
        <v>3</v>
      </c>
      <c r="W8" s="63">
        <v>27</v>
      </c>
      <c r="X8" s="63">
        <v>6.5</v>
      </c>
      <c r="Y8" s="65">
        <v>60</v>
      </c>
      <c r="Z8" s="40">
        <f t="shared" si="0"/>
        <v>24</v>
      </c>
      <c r="AA8" s="47" t="s">
        <v>49</v>
      </c>
      <c r="AB8" s="46">
        <v>0</v>
      </c>
      <c r="AC8" s="46">
        <v>0</v>
      </c>
      <c r="AD8" s="74">
        <v>0</v>
      </c>
      <c r="AE8" s="73">
        <f t="shared" si="1"/>
        <v>0</v>
      </c>
      <c r="AF8" s="75">
        <f t="shared" si="2"/>
        <v>24</v>
      </c>
    </row>
    <row r="9" spans="1:37" s="86" customFormat="1" ht="17.25" hidden="1" customHeight="1" thickBot="1" x14ac:dyDescent="0.25">
      <c r="B9" s="87"/>
      <c r="D9" s="69"/>
      <c r="E9" s="70"/>
      <c r="AA9" s="88"/>
      <c r="AB9" s="88"/>
      <c r="AC9" s="88"/>
      <c r="AD9" s="88"/>
      <c r="AE9" s="88"/>
      <c r="AF9" s="88"/>
    </row>
    <row r="10" spans="1:37" ht="15.75" thickBot="1" x14ac:dyDescent="0.25">
      <c r="A10" s="49">
        <f>MAX(A3:A8)</f>
        <v>6</v>
      </c>
      <c r="B10" s="72" t="s">
        <v>2</v>
      </c>
      <c r="C10" s="38"/>
      <c r="D10" s="55"/>
      <c r="E10" s="42"/>
      <c r="F10" s="13">
        <f t="shared" ref="F10:Y10" si="3">COUNTIF(F3:F8,F1)</f>
        <v>1</v>
      </c>
      <c r="G10" s="31">
        <f t="shared" si="3"/>
        <v>6</v>
      </c>
      <c r="H10" s="31">
        <f t="shared" si="3"/>
        <v>4</v>
      </c>
      <c r="I10" s="31">
        <f t="shared" si="3"/>
        <v>4</v>
      </c>
      <c r="J10" s="32">
        <f t="shared" si="3"/>
        <v>6</v>
      </c>
      <c r="K10" s="13">
        <f t="shared" si="3"/>
        <v>3</v>
      </c>
      <c r="L10" s="31">
        <f t="shared" si="3"/>
        <v>1</v>
      </c>
      <c r="M10" s="31">
        <f t="shared" si="3"/>
        <v>3</v>
      </c>
      <c r="N10" s="31">
        <f t="shared" si="3"/>
        <v>3</v>
      </c>
      <c r="O10" s="31">
        <f t="shared" si="3"/>
        <v>4</v>
      </c>
      <c r="P10" s="13">
        <f t="shared" si="3"/>
        <v>2</v>
      </c>
      <c r="Q10" s="31">
        <f t="shared" si="3"/>
        <v>6</v>
      </c>
      <c r="R10" s="31">
        <f t="shared" si="3"/>
        <v>1</v>
      </c>
      <c r="S10" s="31">
        <f t="shared" si="3"/>
        <v>1</v>
      </c>
      <c r="T10" s="31">
        <f t="shared" si="3"/>
        <v>1</v>
      </c>
      <c r="U10" s="13">
        <f t="shared" si="3"/>
        <v>6</v>
      </c>
      <c r="V10" s="31">
        <f t="shared" si="3"/>
        <v>6</v>
      </c>
      <c r="W10" s="31">
        <f t="shared" si="3"/>
        <v>0</v>
      </c>
      <c r="X10" s="31">
        <f t="shared" si="3"/>
        <v>2</v>
      </c>
      <c r="Y10" s="32">
        <f t="shared" si="3"/>
        <v>2</v>
      </c>
      <c r="Z10" s="27">
        <f t="shared" ref="Z10:AF10" si="4">MAX(Z3:Z8)</f>
        <v>64</v>
      </c>
      <c r="AA10" s="28">
        <f t="shared" si="4"/>
        <v>10</v>
      </c>
      <c r="AB10" s="29">
        <f t="shared" si="4"/>
        <v>30</v>
      </c>
      <c r="AC10" s="29">
        <f t="shared" si="4"/>
        <v>30</v>
      </c>
      <c r="AD10" s="30">
        <f t="shared" si="4"/>
        <v>30</v>
      </c>
      <c r="AE10" s="37">
        <f t="shared" si="4"/>
        <v>100</v>
      </c>
      <c r="AF10" s="27">
        <f t="shared" si="4"/>
        <v>164</v>
      </c>
    </row>
    <row r="11" spans="1:37" ht="15.75" thickBot="1" x14ac:dyDescent="0.25">
      <c r="A11" s="14"/>
      <c r="B11" s="50" t="s">
        <v>3</v>
      </c>
      <c r="C11" s="15"/>
      <c r="D11" s="58"/>
      <c r="E11" s="43"/>
      <c r="F11" s="16">
        <f>F10/$A$10*100</f>
        <v>16.666666666666664</v>
      </c>
      <c r="G11" s="33">
        <f>G10/$A$10*100</f>
        <v>100</v>
      </c>
      <c r="H11" s="33">
        <f t="shared" ref="H11:Y11" si="5">H10/$A$10*100</f>
        <v>66.666666666666657</v>
      </c>
      <c r="I11" s="33">
        <f t="shared" si="5"/>
        <v>66.666666666666657</v>
      </c>
      <c r="J11" s="34">
        <f t="shared" si="5"/>
        <v>100</v>
      </c>
      <c r="K11" s="16">
        <f t="shared" si="5"/>
        <v>50</v>
      </c>
      <c r="L11" s="33">
        <f t="shared" si="5"/>
        <v>16.666666666666664</v>
      </c>
      <c r="M11" s="33">
        <f t="shared" si="5"/>
        <v>50</v>
      </c>
      <c r="N11" s="33">
        <f t="shared" si="5"/>
        <v>50</v>
      </c>
      <c r="O11" s="33">
        <f t="shared" si="5"/>
        <v>66.666666666666657</v>
      </c>
      <c r="P11" s="16">
        <f t="shared" si="5"/>
        <v>33.333333333333329</v>
      </c>
      <c r="Q11" s="33">
        <f t="shared" si="5"/>
        <v>100</v>
      </c>
      <c r="R11" s="33">
        <f t="shared" si="5"/>
        <v>16.666666666666664</v>
      </c>
      <c r="S11" s="33">
        <f t="shared" si="5"/>
        <v>16.666666666666664</v>
      </c>
      <c r="T11" s="33">
        <f t="shared" si="5"/>
        <v>16.666666666666664</v>
      </c>
      <c r="U11" s="16">
        <f t="shared" si="5"/>
        <v>100</v>
      </c>
      <c r="V11" s="33">
        <f t="shared" si="5"/>
        <v>100</v>
      </c>
      <c r="W11" s="52">
        <f t="shared" si="5"/>
        <v>0</v>
      </c>
      <c r="X11" s="52">
        <f t="shared" si="5"/>
        <v>33.333333333333329</v>
      </c>
      <c r="Y11" s="53">
        <f t="shared" si="5"/>
        <v>33.333333333333329</v>
      </c>
      <c r="Z11" s="17"/>
      <c r="AA11" s="18"/>
      <c r="AB11" s="19"/>
      <c r="AC11" s="19"/>
      <c r="AD11" s="20"/>
      <c r="AE11" s="36"/>
      <c r="AF11" s="17"/>
    </row>
    <row r="12" spans="1:37" x14ac:dyDescent="0.25">
      <c r="Z12" s="21"/>
      <c r="AA12" s="22"/>
      <c r="AB12" s="22"/>
      <c r="AC12" s="22"/>
      <c r="AD12" s="22"/>
      <c r="AE12" s="21"/>
      <c r="AF12" s="21"/>
    </row>
    <row r="13" spans="1:37" x14ac:dyDescent="0.25">
      <c r="B13" s="89">
        <v>43120</v>
      </c>
      <c r="C13" s="89"/>
      <c r="D13" s="59"/>
      <c r="E13" s="44"/>
      <c r="AG13" s="90"/>
    </row>
    <row r="15" spans="1:37" x14ac:dyDescent="0.25">
      <c r="B15" s="1"/>
      <c r="C15" s="41"/>
      <c r="E15" s="1"/>
      <c r="X15" s="24"/>
      <c r="Z15" s="1"/>
      <c r="AC15" s="24"/>
      <c r="AD15" s="24"/>
      <c r="AE15" s="83"/>
      <c r="AF15" s="83"/>
    </row>
    <row r="16" spans="1:37" x14ac:dyDescent="0.25">
      <c r="B16" s="1"/>
      <c r="C16" s="41"/>
      <c r="E16" s="1"/>
      <c r="X16" s="24"/>
      <c r="Z16" s="1"/>
      <c r="AC16" s="24"/>
      <c r="AD16" s="24"/>
      <c r="AE16" s="83"/>
      <c r="AF16" s="83"/>
    </row>
    <row r="24" spans="1:37" s="24" customFormat="1" x14ac:dyDescent="0.25">
      <c r="A24" s="83"/>
      <c r="B24" s="85"/>
      <c r="C24" s="85"/>
      <c r="D24" s="26"/>
      <c r="E24" s="4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AA24" s="1"/>
      <c r="AB24" s="1"/>
      <c r="AC24" s="1"/>
      <c r="AD24" s="1"/>
      <c r="AG24" s="83"/>
      <c r="AH24" s="83"/>
      <c r="AI24" s="83"/>
      <c r="AJ24" s="83"/>
      <c r="AK24" s="83"/>
    </row>
    <row r="25" spans="1:37" s="24" customFormat="1" x14ac:dyDescent="0.25">
      <c r="A25" s="83"/>
      <c r="B25" s="85"/>
      <c r="C25" s="85"/>
      <c r="D25" s="26"/>
      <c r="E25" s="4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AA25" s="1"/>
      <c r="AB25" s="1"/>
      <c r="AC25" s="1"/>
      <c r="AD25" s="1"/>
      <c r="AG25" s="83"/>
      <c r="AH25" s="83"/>
      <c r="AI25" s="83"/>
      <c r="AJ25" s="83"/>
      <c r="AK25" s="83"/>
    </row>
  </sheetData>
  <autoFilter ref="A2:AF2">
    <sortState ref="A3:AF8">
      <sortCondition descending="1" ref="AF2"/>
    </sortState>
  </autoFilter>
  <sortState ref="A3:AF82">
    <sortCondition descending="1" ref="AD3"/>
  </sortState>
  <conditionalFormatting sqref="F3:Y8">
    <cfRule type="cellIs" dxfId="4" priority="4" stopIfTrue="1" operator="notEqual">
      <formula>F$1</formula>
    </cfRule>
  </conditionalFormatting>
  <conditionalFormatting sqref="F11:Y11">
    <cfRule type="cellIs" dxfId="3" priority="3" stopIfTrue="1" operator="lessThanOrEqual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5" orientation="landscape" r:id="rId1"/>
  <headerFooter>
    <oddHeader>&amp;L&amp;"Arial CYR,полужирный"&amp;20&amp;A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zoomScale="85" zoomScaleNormal="85" workbookViewId="0">
      <selection activeCell="AF14" sqref="A13:AF14"/>
    </sheetView>
  </sheetViews>
  <sheetFormatPr defaultRowHeight="15" x14ac:dyDescent="0.25"/>
  <cols>
    <col min="1" max="1" width="3.7109375" customWidth="1"/>
    <col min="2" max="2" width="37.7109375" customWidth="1"/>
    <col min="3" max="3" width="26.140625" customWidth="1"/>
    <col min="4" max="4" width="6.42578125" style="1" customWidth="1"/>
    <col min="5" max="5" width="7.5703125" style="41" customWidth="1"/>
    <col min="6" max="15" width="3.28515625" style="1" customWidth="1"/>
    <col min="16" max="16" width="5.140625" style="1" customWidth="1"/>
    <col min="17" max="17" width="5.42578125" style="1" customWidth="1"/>
    <col min="18" max="18" width="5.85546875" style="1" customWidth="1"/>
    <col min="19" max="19" width="3.42578125" style="1" customWidth="1"/>
    <col min="20" max="20" width="5.28515625" style="1" customWidth="1"/>
    <col min="21" max="21" width="5" style="1" customWidth="1"/>
    <col min="22" max="22" width="6.85546875" style="1" customWidth="1"/>
    <col min="23" max="23" width="5.28515625" style="1" customWidth="1"/>
    <col min="24" max="24" width="4.42578125" style="1" customWidth="1"/>
    <col min="25" max="25" width="4.5703125" style="1" customWidth="1"/>
    <col min="26" max="26" width="5" style="24" customWidth="1"/>
    <col min="27" max="27" width="7.85546875" style="1" customWidth="1"/>
    <col min="28" max="28" width="7.5703125" style="1" customWidth="1"/>
    <col min="29" max="29" width="6.140625" style="1" customWidth="1"/>
    <col min="30" max="30" width="6" style="1" customWidth="1"/>
    <col min="31" max="31" width="6.85546875" style="24" customWidth="1"/>
    <col min="32" max="32" width="9" style="24" customWidth="1"/>
    <col min="33" max="33" width="4.140625" customWidth="1"/>
    <col min="247" max="247" width="3.7109375" bestFit="1" customWidth="1"/>
    <col min="248" max="248" width="21.140625" bestFit="1" customWidth="1"/>
    <col min="249" max="249" width="7.7109375" bestFit="1" customWidth="1"/>
    <col min="250" max="256" width="3.28515625" customWidth="1"/>
  </cols>
  <sheetData>
    <row r="1" spans="1:37" ht="13.5" thickBot="1" x14ac:dyDescent="0.25">
      <c r="A1" s="2"/>
      <c r="B1" s="35"/>
      <c r="C1" s="48"/>
      <c r="D1" s="48"/>
      <c r="E1" s="81" t="s">
        <v>0</v>
      </c>
      <c r="F1" s="3">
        <v>2</v>
      </c>
      <c r="G1" s="4">
        <v>1</v>
      </c>
      <c r="H1" s="4">
        <v>1</v>
      </c>
      <c r="I1" s="4">
        <v>2</v>
      </c>
      <c r="J1" s="7">
        <v>1</v>
      </c>
      <c r="K1" s="3">
        <v>3</v>
      </c>
      <c r="L1" s="4">
        <v>1</v>
      </c>
      <c r="M1" s="4">
        <v>2</v>
      </c>
      <c r="N1" s="4">
        <v>3</v>
      </c>
      <c r="O1" s="5">
        <v>4</v>
      </c>
      <c r="P1" s="6">
        <v>4</v>
      </c>
      <c r="Q1" s="4">
        <v>3</v>
      </c>
      <c r="R1" s="4">
        <v>1234</v>
      </c>
      <c r="S1" s="4">
        <v>2</v>
      </c>
      <c r="T1" s="4">
        <v>14</v>
      </c>
      <c r="U1" s="3">
        <v>10</v>
      </c>
      <c r="V1" s="4">
        <v>2</v>
      </c>
      <c r="W1" s="4">
        <v>8</v>
      </c>
      <c r="X1" s="4">
        <v>3</v>
      </c>
      <c r="Y1" s="7">
        <v>30</v>
      </c>
      <c r="Z1" s="8"/>
      <c r="AA1" s="9"/>
      <c r="AB1" s="9"/>
      <c r="AC1" s="9"/>
      <c r="AD1" s="9"/>
      <c r="AE1" s="8"/>
      <c r="AF1" s="8"/>
    </row>
    <row r="2" spans="1:37" s="12" customFormat="1" ht="65.25" thickBot="1" x14ac:dyDescent="0.25">
      <c r="A2" s="54" t="s">
        <v>1</v>
      </c>
      <c r="B2" s="51" t="s">
        <v>4</v>
      </c>
      <c r="C2" s="56" t="s">
        <v>7</v>
      </c>
      <c r="D2" s="57" t="s">
        <v>6</v>
      </c>
      <c r="E2" s="51" t="s">
        <v>5</v>
      </c>
      <c r="F2" s="60">
        <v>1</v>
      </c>
      <c r="G2" s="61">
        <v>2</v>
      </c>
      <c r="H2" s="61">
        <v>3</v>
      </c>
      <c r="I2" s="61">
        <v>4</v>
      </c>
      <c r="J2" s="77">
        <v>5</v>
      </c>
      <c r="K2" s="60">
        <v>6</v>
      </c>
      <c r="L2" s="61">
        <v>7</v>
      </c>
      <c r="M2" s="61">
        <v>8</v>
      </c>
      <c r="N2" s="61">
        <v>9</v>
      </c>
      <c r="O2" s="62">
        <v>10</v>
      </c>
      <c r="P2" s="66">
        <v>11</v>
      </c>
      <c r="Q2" s="61">
        <v>12</v>
      </c>
      <c r="R2" s="61">
        <v>13</v>
      </c>
      <c r="S2" s="61">
        <v>14</v>
      </c>
      <c r="T2" s="61">
        <v>15</v>
      </c>
      <c r="U2" s="60">
        <v>16</v>
      </c>
      <c r="V2" s="61">
        <v>17</v>
      </c>
      <c r="W2" s="61">
        <v>18</v>
      </c>
      <c r="X2" s="61">
        <v>19</v>
      </c>
      <c r="Y2" s="77">
        <v>20</v>
      </c>
      <c r="Z2" s="39" t="s">
        <v>8</v>
      </c>
      <c r="AA2" s="10" t="s">
        <v>10</v>
      </c>
      <c r="AB2" s="10" t="s">
        <v>11</v>
      </c>
      <c r="AC2" s="10" t="s">
        <v>12</v>
      </c>
      <c r="AD2" s="10" t="s">
        <v>13</v>
      </c>
      <c r="AE2" s="39" t="s">
        <v>9</v>
      </c>
      <c r="AF2" s="39" t="s">
        <v>58</v>
      </c>
      <c r="AG2" s="11"/>
      <c r="AH2" s="11"/>
      <c r="AI2" s="11"/>
      <c r="AJ2" s="11"/>
      <c r="AK2" s="11"/>
    </row>
    <row r="3" spans="1:37" x14ac:dyDescent="0.25">
      <c r="A3" s="136">
        <v>1</v>
      </c>
      <c r="B3" s="104" t="str">
        <f>VLOOKUP(E3,'[1]9-11 классы'!$A$2:$M$44,3)</f>
        <v>Гагарин Александр Александрович</v>
      </c>
      <c r="C3" s="105" t="str">
        <f>VLOOKUP(E3,'[1]9-11 классы'!$A$2:$M$44,10)</f>
        <v xml:space="preserve">Муниципальное бюджетное общеобразовательное учреждение "Гимназия № 17" </v>
      </c>
      <c r="D3" s="137">
        <f>VLOOKUP(E3,'[1]9-11 классы'!$A$2:$M$44,9)</f>
        <v>9</v>
      </c>
      <c r="E3" s="138" t="s">
        <v>52</v>
      </c>
      <c r="F3" s="139">
        <v>1</v>
      </c>
      <c r="G3" s="140">
        <v>1</v>
      </c>
      <c r="H3" s="140">
        <v>1</v>
      </c>
      <c r="I3" s="140">
        <v>2</v>
      </c>
      <c r="J3" s="141">
        <v>1</v>
      </c>
      <c r="K3" s="139">
        <v>3</v>
      </c>
      <c r="L3" s="140">
        <v>2</v>
      </c>
      <c r="M3" s="140">
        <v>2</v>
      </c>
      <c r="N3" s="140">
        <v>3</v>
      </c>
      <c r="O3" s="142">
        <v>4</v>
      </c>
      <c r="P3" s="143">
        <v>4</v>
      </c>
      <c r="Q3" s="140">
        <v>14</v>
      </c>
      <c r="R3" s="140">
        <v>134</v>
      </c>
      <c r="S3" s="140">
        <v>2</v>
      </c>
      <c r="T3" s="141">
        <v>14</v>
      </c>
      <c r="U3" s="139">
        <v>10</v>
      </c>
      <c r="V3" s="140">
        <v>2</v>
      </c>
      <c r="W3" s="140">
        <v>1</v>
      </c>
      <c r="X3" s="140">
        <v>3</v>
      </c>
      <c r="Y3" s="142">
        <v>30</v>
      </c>
      <c r="Z3" s="144">
        <f t="shared" ref="Z3:Z37" si="0">1*(SUM(IF(F3=$F$1,1,0),IF(G3=$G$1,1,0),IF(H3=$H$1,1,0),IF(I3=$I$1,1,0),IF(J3=$J$1,1,0))+3*SUM(IF(K3=$K$1,1,0),IF(L3=$L$1,1,0),IF(M3=$M$1,1,0),IF(N3=$N$1,1,0),IF(O3=$O$1,1,0))+5*SUM(IF(P3=$P$1,1,0),IF(Q3=$Q$1,1,0),IF(R3=$R$1,1,0),IF(S3=$S$1,1,0),IF(T3=$T$1,1,0))+7*SUM(IF(U3=$U$1,1,0),IF(V3=$V$1,1,0),IF(W3=$W$1,1,0),IF(X3=$X$1,1,0),IF(Y3=$Y$1,1,0)))</f>
        <v>59</v>
      </c>
      <c r="AA3" s="145">
        <v>30</v>
      </c>
      <c r="AB3" s="146">
        <v>30</v>
      </c>
      <c r="AC3" s="146">
        <v>30</v>
      </c>
      <c r="AD3" s="147">
        <v>30</v>
      </c>
      <c r="AE3" s="148">
        <f t="shared" ref="AE3:AE37" si="1">SUM(AA3:AD3)</f>
        <v>120</v>
      </c>
      <c r="AF3" s="106">
        <f t="shared" ref="AF3:AF37" si="2">Z3+AE3</f>
        <v>179</v>
      </c>
    </row>
    <row r="4" spans="1:37" x14ac:dyDescent="0.25">
      <c r="A4" s="107">
        <f t="shared" ref="A4:A37" si="3">A3+1</f>
        <v>2</v>
      </c>
      <c r="B4" s="104" t="str">
        <f>VLOOKUP(E4,'[1]9-11 классы'!$A$2:$M$44,3)</f>
        <v>Крюков Иван Алексеевич</v>
      </c>
      <c r="C4" s="105" t="str">
        <f>VLOOKUP(E4,'[1]9-11 классы'!$A$2:$M$44,10)</f>
        <v>Муниципальное автономное общеобразовательное учреждение "Лицей № 10"</v>
      </c>
      <c r="D4" s="108">
        <f>VLOOKUP(E4,'[1]9-11 классы'!$A$2:$M$44,9)</f>
        <v>11</v>
      </c>
      <c r="E4" s="109" t="s">
        <v>39</v>
      </c>
      <c r="F4" s="110">
        <v>1</v>
      </c>
      <c r="G4" s="111">
        <v>1</v>
      </c>
      <c r="H4" s="111">
        <v>1</v>
      </c>
      <c r="I4" s="111">
        <v>2</v>
      </c>
      <c r="J4" s="112">
        <v>1</v>
      </c>
      <c r="K4" s="110">
        <v>3</v>
      </c>
      <c r="L4" s="111">
        <v>1</v>
      </c>
      <c r="M4" s="111">
        <v>2</v>
      </c>
      <c r="N4" s="111">
        <v>3</v>
      </c>
      <c r="O4" s="113">
        <v>1</v>
      </c>
      <c r="P4" s="114">
        <v>4</v>
      </c>
      <c r="Q4" s="111">
        <v>134</v>
      </c>
      <c r="R4" s="111">
        <v>1234</v>
      </c>
      <c r="S4" s="111">
        <v>2</v>
      </c>
      <c r="T4" s="112">
        <v>1</v>
      </c>
      <c r="U4" s="110">
        <v>10</v>
      </c>
      <c r="V4" s="111">
        <v>13</v>
      </c>
      <c r="W4" s="111">
        <v>8</v>
      </c>
      <c r="X4" s="111">
        <v>3</v>
      </c>
      <c r="Y4" s="113">
        <v>30</v>
      </c>
      <c r="Z4" s="115">
        <f t="shared" si="0"/>
        <v>59</v>
      </c>
      <c r="AA4" s="116">
        <v>30</v>
      </c>
      <c r="AB4" s="117">
        <v>5</v>
      </c>
      <c r="AC4" s="117">
        <v>30</v>
      </c>
      <c r="AD4" s="118">
        <v>30</v>
      </c>
      <c r="AE4" s="119">
        <f t="shared" si="1"/>
        <v>95</v>
      </c>
      <c r="AF4" s="106">
        <f t="shared" si="2"/>
        <v>154</v>
      </c>
    </row>
    <row r="5" spans="1:37" x14ac:dyDescent="0.25">
      <c r="A5" s="120">
        <f t="shared" si="3"/>
        <v>3</v>
      </c>
      <c r="B5" s="121" t="str">
        <f>VLOOKUP(E5,'[1]9-11 классы'!$A$2:$M$44,3)</f>
        <v>Лядов Данил Александрович</v>
      </c>
      <c r="C5" s="122" t="str">
        <f>VLOOKUP(E5,'[1]9-11 классы'!$A$2:$M$44,10)</f>
        <v xml:space="preserve">Муниципальное бюджетное общеобразовательное учреждение "Гимназия № 17" </v>
      </c>
      <c r="D5" s="123">
        <f>VLOOKUP(E5,'[1]9-11 классы'!$A$2:$M$44,9)</f>
        <v>10</v>
      </c>
      <c r="E5" s="124" t="s">
        <v>34</v>
      </c>
      <c r="F5" s="125">
        <v>2</v>
      </c>
      <c r="G5" s="126">
        <v>1</v>
      </c>
      <c r="H5" s="126">
        <v>1</v>
      </c>
      <c r="I5" s="126">
        <v>2</v>
      </c>
      <c r="J5" s="127">
        <v>1</v>
      </c>
      <c r="K5" s="125">
        <v>3</v>
      </c>
      <c r="L5" s="126">
        <v>1</v>
      </c>
      <c r="M5" s="126">
        <v>2</v>
      </c>
      <c r="N5" s="126">
        <v>3</v>
      </c>
      <c r="O5" s="128">
        <v>4</v>
      </c>
      <c r="P5" s="129">
        <v>4</v>
      </c>
      <c r="Q5" s="126">
        <v>3</v>
      </c>
      <c r="R5" s="126">
        <v>1234</v>
      </c>
      <c r="S5" s="126">
        <v>2</v>
      </c>
      <c r="T5" s="127">
        <v>14</v>
      </c>
      <c r="U5" s="125">
        <v>30</v>
      </c>
      <c r="V5" s="126">
        <v>2</v>
      </c>
      <c r="W5" s="126" t="s">
        <v>49</v>
      </c>
      <c r="X5" s="126">
        <v>3</v>
      </c>
      <c r="Y5" s="128">
        <v>30</v>
      </c>
      <c r="Z5" s="130">
        <f t="shared" si="0"/>
        <v>66</v>
      </c>
      <c r="AA5" s="131">
        <v>30</v>
      </c>
      <c r="AB5" s="132" t="s">
        <v>49</v>
      </c>
      <c r="AC5" s="132">
        <v>30</v>
      </c>
      <c r="AD5" s="133">
        <v>25</v>
      </c>
      <c r="AE5" s="134">
        <f t="shared" si="1"/>
        <v>85</v>
      </c>
      <c r="AF5" s="135">
        <f t="shared" si="2"/>
        <v>151</v>
      </c>
    </row>
    <row r="6" spans="1:37" x14ac:dyDescent="0.25">
      <c r="A6" s="120">
        <f t="shared" si="3"/>
        <v>4</v>
      </c>
      <c r="B6" s="121" t="str">
        <f>VLOOKUP(E6,'[1]9-11 классы'!$A$2:$M$44,3)</f>
        <v>Щипицын Артем Алексеевич</v>
      </c>
      <c r="C6" s="122" t="str">
        <f>VLOOKUP(E6,'[1]9-11 классы'!$A$2:$M$44,10)</f>
        <v xml:space="preserve">Муниципальное бюджетное общеобразовательное учреждение "Гимназия № 17" </v>
      </c>
      <c r="D6" s="123">
        <f>VLOOKUP(E6,'[1]9-11 классы'!$A$2:$M$44,9)</f>
        <v>11</v>
      </c>
      <c r="E6" s="124" t="s">
        <v>22</v>
      </c>
      <c r="F6" s="125">
        <v>1</v>
      </c>
      <c r="G6" s="126">
        <v>1</v>
      </c>
      <c r="H6" s="126">
        <v>1</v>
      </c>
      <c r="I6" s="126">
        <v>2</v>
      </c>
      <c r="J6" s="127">
        <v>1</v>
      </c>
      <c r="K6" s="125">
        <v>3</v>
      </c>
      <c r="L6" s="126">
        <v>2</v>
      </c>
      <c r="M6" s="126">
        <v>2</v>
      </c>
      <c r="N6" s="126">
        <v>1</v>
      </c>
      <c r="O6" s="128">
        <v>4</v>
      </c>
      <c r="P6" s="129">
        <v>1234</v>
      </c>
      <c r="Q6" s="126">
        <v>124</v>
      </c>
      <c r="R6" s="126">
        <v>134</v>
      </c>
      <c r="S6" s="126">
        <v>2</v>
      </c>
      <c r="T6" s="127">
        <v>14</v>
      </c>
      <c r="U6" s="125">
        <v>10</v>
      </c>
      <c r="V6" s="126">
        <v>16</v>
      </c>
      <c r="W6" s="126">
        <v>8</v>
      </c>
      <c r="X6" s="126">
        <v>3</v>
      </c>
      <c r="Y6" s="128">
        <v>30</v>
      </c>
      <c r="Z6" s="130">
        <f t="shared" si="0"/>
        <v>51</v>
      </c>
      <c r="AA6" s="131">
        <v>30</v>
      </c>
      <c r="AB6" s="132" t="s">
        <v>49</v>
      </c>
      <c r="AC6" s="132">
        <v>30</v>
      </c>
      <c r="AD6" s="133">
        <v>25</v>
      </c>
      <c r="AE6" s="134">
        <f t="shared" si="1"/>
        <v>85</v>
      </c>
      <c r="AF6" s="135">
        <f t="shared" si="2"/>
        <v>136</v>
      </c>
    </row>
    <row r="7" spans="1:37" x14ac:dyDescent="0.25">
      <c r="A7" s="120">
        <f t="shared" si="3"/>
        <v>5</v>
      </c>
      <c r="B7" s="121" t="str">
        <f>VLOOKUP(E7,'[1]9-11 классы'!$A$2:$M$44,3)</f>
        <v>Илларионов Алексей Эдуардович</v>
      </c>
      <c r="C7" s="122" t="str">
        <f>VLOOKUP(E7,'[1]9-11 классы'!$A$2:$M$44,10)</f>
        <v>Муниципальное автономное общеобразовательное учреждение "Лицей № 10"</v>
      </c>
      <c r="D7" s="123">
        <f>VLOOKUP(E7,'[1]9-11 классы'!$A$2:$M$44,9)</f>
        <v>11</v>
      </c>
      <c r="E7" s="124" t="s">
        <v>42</v>
      </c>
      <c r="F7" s="125">
        <v>2</v>
      </c>
      <c r="G7" s="126">
        <v>1</v>
      </c>
      <c r="H7" s="126">
        <v>1</v>
      </c>
      <c r="I7" s="126">
        <v>2</v>
      </c>
      <c r="J7" s="127">
        <v>2</v>
      </c>
      <c r="K7" s="125">
        <v>3</v>
      </c>
      <c r="L7" s="126">
        <v>2</v>
      </c>
      <c r="M7" s="126">
        <v>2</v>
      </c>
      <c r="N7" s="126">
        <v>3</v>
      </c>
      <c r="O7" s="128">
        <v>1</v>
      </c>
      <c r="P7" s="129">
        <v>4</v>
      </c>
      <c r="Q7" s="126">
        <v>134</v>
      </c>
      <c r="R7" s="126">
        <v>1234</v>
      </c>
      <c r="S7" s="126">
        <v>12</v>
      </c>
      <c r="T7" s="127">
        <v>14</v>
      </c>
      <c r="U7" s="125">
        <v>20</v>
      </c>
      <c r="V7" s="126">
        <v>2</v>
      </c>
      <c r="W7" s="126">
        <v>8</v>
      </c>
      <c r="X7" s="126">
        <v>3</v>
      </c>
      <c r="Y7" s="128">
        <v>30</v>
      </c>
      <c r="Z7" s="130">
        <f t="shared" si="0"/>
        <v>56</v>
      </c>
      <c r="AA7" s="131">
        <v>10</v>
      </c>
      <c r="AB7" s="132">
        <v>5</v>
      </c>
      <c r="AC7" s="132">
        <v>30</v>
      </c>
      <c r="AD7" s="133">
        <v>30</v>
      </c>
      <c r="AE7" s="134">
        <f t="shared" si="1"/>
        <v>75</v>
      </c>
      <c r="AF7" s="135">
        <f t="shared" si="2"/>
        <v>131</v>
      </c>
    </row>
    <row r="8" spans="1:37" x14ac:dyDescent="0.25">
      <c r="A8" s="120">
        <f t="shared" si="3"/>
        <v>6</v>
      </c>
      <c r="B8" s="121" t="str">
        <f>VLOOKUP(E8,'[1]9-11 классы'!$A$2:$M$44,3)</f>
        <v>Голдобина Ольга Игоревна</v>
      </c>
      <c r="C8" s="122" t="str">
        <f>VLOOKUP(E8,'[1]9-11 классы'!$A$2:$M$44,10)</f>
        <v>Муниципальное автономное общеобразовательное учреждение "Лицей № 10"</v>
      </c>
      <c r="D8" s="123">
        <f>VLOOKUP(E8,'[1]9-11 классы'!$A$2:$M$44,9)</f>
        <v>11</v>
      </c>
      <c r="E8" s="124" t="s">
        <v>51</v>
      </c>
      <c r="F8" s="125">
        <v>1</v>
      </c>
      <c r="G8" s="126">
        <v>2</v>
      </c>
      <c r="H8" s="126">
        <v>2</v>
      </c>
      <c r="I8" s="126">
        <v>2</v>
      </c>
      <c r="J8" s="127">
        <v>1</v>
      </c>
      <c r="K8" s="125">
        <v>3</v>
      </c>
      <c r="L8" s="126">
        <v>2</v>
      </c>
      <c r="M8" s="126">
        <v>2</v>
      </c>
      <c r="N8" s="126">
        <v>3</v>
      </c>
      <c r="O8" s="128">
        <v>1</v>
      </c>
      <c r="P8" s="129">
        <v>4</v>
      </c>
      <c r="Q8" s="126">
        <v>13</v>
      </c>
      <c r="R8" s="126">
        <v>134</v>
      </c>
      <c r="S8" s="126">
        <v>34</v>
      </c>
      <c r="T8" s="127">
        <v>34</v>
      </c>
      <c r="U8" s="125">
        <v>10</v>
      </c>
      <c r="V8" s="126">
        <v>4</v>
      </c>
      <c r="W8" s="126">
        <v>8</v>
      </c>
      <c r="X8" s="126">
        <v>3</v>
      </c>
      <c r="Y8" s="128">
        <v>30</v>
      </c>
      <c r="Z8" s="130">
        <f t="shared" si="0"/>
        <v>44</v>
      </c>
      <c r="AA8" s="131">
        <v>20</v>
      </c>
      <c r="AB8" s="132">
        <v>5</v>
      </c>
      <c r="AC8" s="132">
        <v>30</v>
      </c>
      <c r="AD8" s="133">
        <v>30</v>
      </c>
      <c r="AE8" s="134">
        <f t="shared" si="1"/>
        <v>85</v>
      </c>
      <c r="AF8" s="135">
        <f t="shared" si="2"/>
        <v>129</v>
      </c>
    </row>
    <row r="9" spans="1:37" x14ac:dyDescent="0.25">
      <c r="A9" s="120">
        <f t="shared" si="3"/>
        <v>7</v>
      </c>
      <c r="B9" s="121" t="str">
        <f>VLOOKUP(E9,'[1]9-11 классы'!$A$2:$M$44,3)</f>
        <v>Курочкин Герман Геннадьевич</v>
      </c>
      <c r="C9" s="122" t="str">
        <f>VLOOKUP(E9,'[1]9-11 классы'!$A$2:$M$44,10)</f>
        <v xml:space="preserve">Муниципальное бюджетное общеобразовательное учреждение "Гимназия № 17" </v>
      </c>
      <c r="D9" s="123">
        <f>VLOOKUP(E9,'[1]9-11 классы'!$A$2:$M$44,9)</f>
        <v>10</v>
      </c>
      <c r="E9" s="124" t="s">
        <v>37</v>
      </c>
      <c r="F9" s="125">
        <v>1</v>
      </c>
      <c r="G9" s="126">
        <v>2</v>
      </c>
      <c r="H9" s="126">
        <v>1</v>
      </c>
      <c r="I9" s="126">
        <v>2</v>
      </c>
      <c r="J9" s="127">
        <v>2</v>
      </c>
      <c r="K9" s="125">
        <v>3</v>
      </c>
      <c r="L9" s="126">
        <v>1</v>
      </c>
      <c r="M9" s="126">
        <v>2</v>
      </c>
      <c r="N9" s="126">
        <v>3</v>
      </c>
      <c r="O9" s="128">
        <v>4</v>
      </c>
      <c r="P9" s="129">
        <v>14</v>
      </c>
      <c r="Q9" s="126">
        <v>4</v>
      </c>
      <c r="R9" s="126">
        <v>1234</v>
      </c>
      <c r="S9" s="126">
        <v>2</v>
      </c>
      <c r="T9" s="127">
        <v>13</v>
      </c>
      <c r="U9" s="125">
        <v>0</v>
      </c>
      <c r="V9" s="126">
        <v>2</v>
      </c>
      <c r="W9" s="126">
        <v>8</v>
      </c>
      <c r="X9" s="126">
        <v>7</v>
      </c>
      <c r="Y9" s="128">
        <v>30</v>
      </c>
      <c r="Z9" s="130">
        <f t="shared" si="0"/>
        <v>48</v>
      </c>
      <c r="AA9" s="131">
        <v>25</v>
      </c>
      <c r="AB9" s="132">
        <v>0</v>
      </c>
      <c r="AC9" s="132">
        <v>30</v>
      </c>
      <c r="AD9" s="133">
        <v>25</v>
      </c>
      <c r="AE9" s="134">
        <f t="shared" si="1"/>
        <v>80</v>
      </c>
      <c r="AF9" s="135">
        <f t="shared" si="2"/>
        <v>128</v>
      </c>
    </row>
    <row r="10" spans="1:37" x14ac:dyDescent="0.25">
      <c r="A10" s="120">
        <f t="shared" si="3"/>
        <v>8</v>
      </c>
      <c r="B10" s="121" t="str">
        <f>VLOOKUP(E10,'[1]9-11 классы'!$A$2:$M$44,3)</f>
        <v>Масленников Владислав Михайлович</v>
      </c>
      <c r="C10" s="122" t="str">
        <f>VLOOKUP(E10,'[1]9-11 классы'!$A$2:$M$44,10)</f>
        <v>Муниципальное автономное общеобразовательное учреждение "Лицей № 10"</v>
      </c>
      <c r="D10" s="123">
        <f>VLOOKUP(E10,'[1]9-11 классы'!$A$2:$M$44,9)</f>
        <v>11</v>
      </c>
      <c r="E10" s="124" t="s">
        <v>33</v>
      </c>
      <c r="F10" s="125">
        <v>1</v>
      </c>
      <c r="G10" s="126">
        <v>1</v>
      </c>
      <c r="H10" s="126">
        <v>2</v>
      </c>
      <c r="I10" s="126">
        <v>2</v>
      </c>
      <c r="J10" s="127">
        <v>2</v>
      </c>
      <c r="K10" s="125">
        <v>3</v>
      </c>
      <c r="L10" s="126">
        <v>1</v>
      </c>
      <c r="M10" s="126">
        <v>3</v>
      </c>
      <c r="N10" s="126">
        <v>2</v>
      </c>
      <c r="O10" s="128">
        <v>4</v>
      </c>
      <c r="P10" s="129">
        <v>4</v>
      </c>
      <c r="Q10" s="126">
        <v>1234</v>
      </c>
      <c r="R10" s="126">
        <v>134</v>
      </c>
      <c r="S10" s="126">
        <v>23</v>
      </c>
      <c r="T10" s="127">
        <v>3</v>
      </c>
      <c r="U10" s="125">
        <v>10</v>
      </c>
      <c r="V10" s="126">
        <v>2</v>
      </c>
      <c r="W10" s="126">
        <v>8</v>
      </c>
      <c r="X10" s="126">
        <v>3</v>
      </c>
      <c r="Y10" s="128">
        <v>30</v>
      </c>
      <c r="Z10" s="130">
        <f t="shared" si="0"/>
        <v>51</v>
      </c>
      <c r="AA10" s="131">
        <v>15</v>
      </c>
      <c r="AB10" s="132">
        <v>5</v>
      </c>
      <c r="AC10" s="132">
        <v>20</v>
      </c>
      <c r="AD10" s="133">
        <v>25</v>
      </c>
      <c r="AE10" s="134">
        <f t="shared" si="1"/>
        <v>65</v>
      </c>
      <c r="AF10" s="135">
        <f t="shared" si="2"/>
        <v>116</v>
      </c>
    </row>
    <row r="11" spans="1:37" x14ac:dyDescent="0.25">
      <c r="A11" s="120">
        <f t="shared" si="3"/>
        <v>9</v>
      </c>
      <c r="B11" s="121" t="str">
        <f>VLOOKUP(E11,'[1]9-11 классы'!$A$2:$M$44,3)</f>
        <v>Звягина Елизавета Сергеевна</v>
      </c>
      <c r="C11" s="122" t="str">
        <f>VLOOKUP(E11,'[1]9-11 классы'!$A$2:$M$44,10)</f>
        <v xml:space="preserve">Муниципальное бюджетное общеобразовательное учреждение "Гимназия № 17" </v>
      </c>
      <c r="D11" s="123">
        <f>VLOOKUP(E11,'[1]9-11 классы'!$A$2:$M$44,9)</f>
        <v>10</v>
      </c>
      <c r="E11" s="124" t="s">
        <v>43</v>
      </c>
      <c r="F11" s="125">
        <v>1</v>
      </c>
      <c r="G11" s="126">
        <v>1</v>
      </c>
      <c r="H11" s="126">
        <v>2</v>
      </c>
      <c r="I11" s="126">
        <v>2</v>
      </c>
      <c r="J11" s="127">
        <v>2</v>
      </c>
      <c r="K11" s="125">
        <v>3</v>
      </c>
      <c r="L11" s="126">
        <v>2</v>
      </c>
      <c r="M11" s="126">
        <v>2</v>
      </c>
      <c r="N11" s="126">
        <v>1</v>
      </c>
      <c r="O11" s="128">
        <v>4</v>
      </c>
      <c r="P11" s="129">
        <v>4</v>
      </c>
      <c r="Q11" s="126">
        <v>13</v>
      </c>
      <c r="R11" s="126">
        <v>134</v>
      </c>
      <c r="S11" s="126">
        <v>2</v>
      </c>
      <c r="T11" s="127">
        <v>2</v>
      </c>
      <c r="U11" s="125">
        <v>30</v>
      </c>
      <c r="V11" s="126">
        <v>0</v>
      </c>
      <c r="W11" s="126">
        <v>5</v>
      </c>
      <c r="X11" s="126">
        <v>3</v>
      </c>
      <c r="Y11" s="128">
        <v>30</v>
      </c>
      <c r="Z11" s="130">
        <f t="shared" si="0"/>
        <v>35</v>
      </c>
      <c r="AA11" s="131">
        <v>15</v>
      </c>
      <c r="AB11" s="132">
        <v>0</v>
      </c>
      <c r="AC11" s="132">
        <v>30</v>
      </c>
      <c r="AD11" s="133">
        <v>25</v>
      </c>
      <c r="AE11" s="134">
        <f t="shared" si="1"/>
        <v>70</v>
      </c>
      <c r="AF11" s="135">
        <f t="shared" si="2"/>
        <v>105</v>
      </c>
    </row>
    <row r="12" spans="1:37" x14ac:dyDescent="0.25">
      <c r="A12" s="120">
        <f t="shared" si="3"/>
        <v>10</v>
      </c>
      <c r="B12" s="121" t="str">
        <f>VLOOKUP(E12,'[1]9-11 классы'!$A$2:$M$44,3)</f>
        <v>Соснин Юрий Алексеевич</v>
      </c>
      <c r="C12" s="122" t="str">
        <f>VLOOKUP(E12,'[1]9-11 классы'!$A$2:$M$44,10)</f>
        <v>Муниципальное автономное общеобразовательное учреждение "Средняя общеобразовательная школа № 145 с углубленным изучением экономики, английского языка, математики, информатики" "Экономическая школа" г. Перми</v>
      </c>
      <c r="D12" s="123">
        <f>VLOOKUP(E12,'[1]9-11 классы'!$A$2:$M$44,9)</f>
        <v>11</v>
      </c>
      <c r="E12" s="124" t="s">
        <v>28</v>
      </c>
      <c r="F12" s="125">
        <v>1</v>
      </c>
      <c r="G12" s="126">
        <v>1</v>
      </c>
      <c r="H12" s="126">
        <v>2</v>
      </c>
      <c r="I12" s="126">
        <v>2</v>
      </c>
      <c r="J12" s="127">
        <v>1</v>
      </c>
      <c r="K12" s="125">
        <v>3</v>
      </c>
      <c r="L12" s="126">
        <v>1</v>
      </c>
      <c r="M12" s="126">
        <v>1</v>
      </c>
      <c r="N12" s="126">
        <v>2</v>
      </c>
      <c r="O12" s="128">
        <v>4</v>
      </c>
      <c r="P12" s="129">
        <v>4</v>
      </c>
      <c r="Q12" s="126">
        <v>3</v>
      </c>
      <c r="R12" s="126">
        <v>134</v>
      </c>
      <c r="S12" s="126">
        <v>12</v>
      </c>
      <c r="T12" s="127">
        <v>13</v>
      </c>
      <c r="U12" s="125">
        <v>60</v>
      </c>
      <c r="V12" s="126">
        <v>2</v>
      </c>
      <c r="W12" s="126">
        <v>2</v>
      </c>
      <c r="X12" s="126">
        <v>3</v>
      </c>
      <c r="Y12" s="128">
        <v>30</v>
      </c>
      <c r="Z12" s="130">
        <f t="shared" si="0"/>
        <v>43</v>
      </c>
      <c r="AA12" s="131">
        <v>30</v>
      </c>
      <c r="AB12" s="132" t="s">
        <v>49</v>
      </c>
      <c r="AC12" s="132">
        <v>30</v>
      </c>
      <c r="AD12" s="133" t="s">
        <v>49</v>
      </c>
      <c r="AE12" s="134">
        <f t="shared" si="1"/>
        <v>60</v>
      </c>
      <c r="AF12" s="135">
        <f t="shared" si="2"/>
        <v>103</v>
      </c>
    </row>
    <row r="13" spans="1:37" x14ac:dyDescent="0.25">
      <c r="A13" s="120">
        <f t="shared" si="3"/>
        <v>11</v>
      </c>
      <c r="B13" s="121" t="str">
        <f>VLOOKUP(E13,'[1]9-11 классы'!$A$2:$M$44,3)</f>
        <v>Векшегонова Татьяна Станиславовна</v>
      </c>
      <c r="C13" s="122" t="str">
        <f>VLOOKUP(E13,'[1]9-11 классы'!$A$2:$M$44,10)</f>
        <v>Муниципальное автономное общеобразовательное учреждение "Лицей № 1"</v>
      </c>
      <c r="D13" s="123">
        <f>VLOOKUP(E13,'[1]9-11 классы'!$A$2:$M$44,9)</f>
        <v>11</v>
      </c>
      <c r="E13" s="124" t="s">
        <v>53</v>
      </c>
      <c r="F13" s="125">
        <v>1</v>
      </c>
      <c r="G13" s="126">
        <v>1</v>
      </c>
      <c r="H13" s="126">
        <v>2</v>
      </c>
      <c r="I13" s="126">
        <v>2</v>
      </c>
      <c r="J13" s="127">
        <v>1</v>
      </c>
      <c r="K13" s="125">
        <v>3</v>
      </c>
      <c r="L13" s="126">
        <v>1</v>
      </c>
      <c r="M13" s="126">
        <v>1</v>
      </c>
      <c r="N13" s="126">
        <v>3</v>
      </c>
      <c r="O13" s="128">
        <v>4</v>
      </c>
      <c r="P13" s="129">
        <v>4</v>
      </c>
      <c r="Q13" s="126">
        <v>34</v>
      </c>
      <c r="R13" s="126">
        <v>134</v>
      </c>
      <c r="S13" s="126">
        <v>12</v>
      </c>
      <c r="T13" s="127">
        <v>14</v>
      </c>
      <c r="U13" s="125">
        <v>30</v>
      </c>
      <c r="V13" s="126">
        <v>3</v>
      </c>
      <c r="W13" s="126">
        <v>8</v>
      </c>
      <c r="X13" s="126">
        <v>3</v>
      </c>
      <c r="Y13" s="128">
        <v>30</v>
      </c>
      <c r="Z13" s="130">
        <f t="shared" si="0"/>
        <v>46</v>
      </c>
      <c r="AA13" s="131">
        <v>5</v>
      </c>
      <c r="AB13" s="132">
        <v>0</v>
      </c>
      <c r="AC13" s="132">
        <v>30</v>
      </c>
      <c r="AD13" s="133">
        <v>0</v>
      </c>
      <c r="AE13" s="134">
        <f t="shared" si="1"/>
        <v>35</v>
      </c>
      <c r="AF13" s="135">
        <f t="shared" si="2"/>
        <v>81</v>
      </c>
    </row>
    <row r="14" spans="1:37" x14ac:dyDescent="0.25">
      <c r="A14" s="120">
        <f t="shared" si="3"/>
        <v>12</v>
      </c>
      <c r="B14" s="121" t="str">
        <f>VLOOKUP(E14,'[1]9-11 классы'!$A$2:$M$44,3)</f>
        <v>Кязимов Кирилл Александрович</v>
      </c>
      <c r="C14" s="122" t="str">
        <f>VLOOKUP(E14,'[1]9-11 классы'!$A$2:$M$44,10)</f>
        <v>Муниципальное автономное общеобразовательное учреждение "Средняя общеобразовательная школа с углублённым изучением отдельных предметов № 3"</v>
      </c>
      <c r="D14" s="123">
        <f>VLOOKUP(E14,'[1]9-11 классы'!$A$2:$M$44,9)</f>
        <v>10</v>
      </c>
      <c r="E14" s="124" t="s">
        <v>35</v>
      </c>
      <c r="F14" s="125">
        <v>1</v>
      </c>
      <c r="G14" s="126">
        <v>2</v>
      </c>
      <c r="H14" s="126">
        <v>2</v>
      </c>
      <c r="I14" s="126">
        <v>2</v>
      </c>
      <c r="J14" s="127">
        <v>1</v>
      </c>
      <c r="K14" s="125">
        <v>1</v>
      </c>
      <c r="L14" s="126">
        <v>1</v>
      </c>
      <c r="M14" s="126">
        <v>2</v>
      </c>
      <c r="N14" s="126">
        <v>2</v>
      </c>
      <c r="O14" s="128">
        <v>4</v>
      </c>
      <c r="P14" s="129">
        <v>12</v>
      </c>
      <c r="Q14" s="126">
        <v>134</v>
      </c>
      <c r="R14" s="126">
        <v>124</v>
      </c>
      <c r="S14" s="126">
        <v>23</v>
      </c>
      <c r="T14" s="127">
        <v>14</v>
      </c>
      <c r="U14" s="125">
        <v>2000</v>
      </c>
      <c r="V14" s="126">
        <v>8</v>
      </c>
      <c r="W14" s="126">
        <v>4</v>
      </c>
      <c r="X14" s="126">
        <v>3</v>
      </c>
      <c r="Y14" s="128">
        <v>15</v>
      </c>
      <c r="Z14" s="130">
        <f t="shared" si="0"/>
        <v>23</v>
      </c>
      <c r="AA14" s="131">
        <v>0</v>
      </c>
      <c r="AB14" s="132">
        <v>0</v>
      </c>
      <c r="AC14" s="132">
        <v>30</v>
      </c>
      <c r="AD14" s="133">
        <v>25</v>
      </c>
      <c r="AE14" s="134">
        <f t="shared" si="1"/>
        <v>55</v>
      </c>
      <c r="AF14" s="135">
        <f t="shared" si="2"/>
        <v>78</v>
      </c>
    </row>
    <row r="15" spans="1:37" x14ac:dyDescent="0.25">
      <c r="A15" s="95">
        <f t="shared" si="3"/>
        <v>13</v>
      </c>
      <c r="B15" s="91" t="str">
        <f>VLOOKUP(E15,'[1]9-11 классы'!$A$2:$M$44,3)</f>
        <v>Замятина Юлия Александровна</v>
      </c>
      <c r="C15" s="93" t="str">
        <f>VLOOKUP(E15,'[1]9-11 классы'!$A$2:$M$44,10)</f>
        <v xml:space="preserve">Муниципальное бюджетное общеобразовательное учреждение "Гимназия № 17" </v>
      </c>
      <c r="D15" s="96">
        <f>VLOOKUP(E15,'[1]9-11 классы'!$A$2:$M$44,9)</f>
        <v>10</v>
      </c>
      <c r="E15" s="80" t="s">
        <v>45</v>
      </c>
      <c r="F15" s="64">
        <v>2</v>
      </c>
      <c r="G15" s="63">
        <v>1</v>
      </c>
      <c r="H15" s="63">
        <v>2</v>
      </c>
      <c r="I15" s="63">
        <v>2</v>
      </c>
      <c r="J15" s="76">
        <v>2</v>
      </c>
      <c r="K15" s="64">
        <v>3</v>
      </c>
      <c r="L15" s="63">
        <v>2</v>
      </c>
      <c r="M15" s="63">
        <v>2</v>
      </c>
      <c r="N15" s="63">
        <v>2</v>
      </c>
      <c r="O15" s="65">
        <v>4</v>
      </c>
      <c r="P15" s="82">
        <v>4</v>
      </c>
      <c r="Q15" s="63">
        <v>2</v>
      </c>
      <c r="R15" s="63">
        <v>134</v>
      </c>
      <c r="S15" s="63">
        <v>2</v>
      </c>
      <c r="T15" s="76">
        <v>2</v>
      </c>
      <c r="U15" s="64">
        <v>30</v>
      </c>
      <c r="V15" s="63">
        <v>0</v>
      </c>
      <c r="W15" s="63">
        <v>5</v>
      </c>
      <c r="X15" s="63">
        <v>3</v>
      </c>
      <c r="Y15" s="65">
        <v>30</v>
      </c>
      <c r="Z15" s="40">
        <f t="shared" si="0"/>
        <v>36</v>
      </c>
      <c r="AA15" s="47">
        <v>5</v>
      </c>
      <c r="AB15" s="46">
        <v>0</v>
      </c>
      <c r="AC15" s="46">
        <v>30</v>
      </c>
      <c r="AD15" s="74">
        <v>5</v>
      </c>
      <c r="AE15" s="73">
        <f t="shared" si="1"/>
        <v>40</v>
      </c>
      <c r="AF15" s="75">
        <f t="shared" si="2"/>
        <v>76</v>
      </c>
    </row>
    <row r="16" spans="1:37" x14ac:dyDescent="0.25">
      <c r="A16" s="95">
        <f t="shared" si="3"/>
        <v>14</v>
      </c>
      <c r="B16" s="91" t="str">
        <f>VLOOKUP(E16,'[1]9-11 классы'!$A$2:$M$44,3)</f>
        <v>Баранов Григорий Юрьевич</v>
      </c>
      <c r="C16" s="93" t="str">
        <f>VLOOKUP(E16,'[1]9-11 классы'!$A$2:$M$44,10)</f>
        <v>Муниципальное автономное общеобразовательное учреждение "Средняя общеобразовательная школа № 9 им. А. С. Пушкина с углублённым изучением предметов физико-математического цикла"</v>
      </c>
      <c r="D16" s="96">
        <f>VLOOKUP(E16,'[1]9-11 классы'!$A$2:$M$44,9)</f>
        <v>11</v>
      </c>
      <c r="E16" s="80" t="s">
        <v>57</v>
      </c>
      <c r="F16" s="64">
        <v>2</v>
      </c>
      <c r="G16" s="63">
        <v>1</v>
      </c>
      <c r="H16" s="63">
        <v>1</v>
      </c>
      <c r="I16" s="63">
        <v>1</v>
      </c>
      <c r="J16" s="76">
        <v>2</v>
      </c>
      <c r="K16" s="64">
        <v>1</v>
      </c>
      <c r="L16" s="63">
        <v>2</v>
      </c>
      <c r="M16" s="63">
        <v>3</v>
      </c>
      <c r="N16" s="63">
        <v>1</v>
      </c>
      <c r="O16" s="65">
        <v>4</v>
      </c>
      <c r="P16" s="82">
        <v>4</v>
      </c>
      <c r="Q16" s="63">
        <v>24</v>
      </c>
      <c r="R16" s="63">
        <v>13</v>
      </c>
      <c r="S16" s="63">
        <v>2</v>
      </c>
      <c r="T16" s="76">
        <v>14</v>
      </c>
      <c r="U16" s="64">
        <v>10</v>
      </c>
      <c r="V16" s="63">
        <v>28</v>
      </c>
      <c r="W16" s="63">
        <v>12</v>
      </c>
      <c r="X16" s="63">
        <v>3</v>
      </c>
      <c r="Y16" s="65">
        <v>15</v>
      </c>
      <c r="Z16" s="40">
        <f t="shared" si="0"/>
        <v>35</v>
      </c>
      <c r="AA16" s="47">
        <v>5</v>
      </c>
      <c r="AB16" s="46">
        <v>0</v>
      </c>
      <c r="AC16" s="46">
        <v>30</v>
      </c>
      <c r="AD16" s="74">
        <v>0</v>
      </c>
      <c r="AE16" s="73">
        <f t="shared" si="1"/>
        <v>35</v>
      </c>
      <c r="AF16" s="75">
        <f t="shared" si="2"/>
        <v>70</v>
      </c>
    </row>
    <row r="17" spans="1:32" x14ac:dyDescent="0.25">
      <c r="A17" s="95">
        <f t="shared" si="3"/>
        <v>15</v>
      </c>
      <c r="B17" s="91" t="str">
        <f>VLOOKUP(E17,'[1]9-11 классы'!$A$2:$M$44,3)</f>
        <v>Заворохин Михаил Александрович</v>
      </c>
      <c r="C17" s="93" t="str">
        <f>VLOOKUP(E17,'[1]9-11 классы'!$A$2:$M$44,10)</f>
        <v>Муниципальное автономное общеобразовательное учреждение "Лицей № 10"</v>
      </c>
      <c r="D17" s="96">
        <f>VLOOKUP(E17,'[1]9-11 классы'!$A$2:$M$44,9)</f>
        <v>11</v>
      </c>
      <c r="E17" s="80" t="s">
        <v>46</v>
      </c>
      <c r="F17" s="64">
        <v>2</v>
      </c>
      <c r="G17" s="63">
        <v>2</v>
      </c>
      <c r="H17" s="63">
        <v>1</v>
      </c>
      <c r="I17" s="63">
        <v>2</v>
      </c>
      <c r="J17" s="76">
        <v>1</v>
      </c>
      <c r="K17" s="64">
        <v>4</v>
      </c>
      <c r="L17" s="63">
        <v>2</v>
      </c>
      <c r="M17" s="63">
        <v>2</v>
      </c>
      <c r="N17" s="63">
        <v>4</v>
      </c>
      <c r="O17" s="65">
        <v>4</v>
      </c>
      <c r="P17" s="82">
        <v>134</v>
      </c>
      <c r="Q17" s="63">
        <v>23</v>
      </c>
      <c r="R17" s="63">
        <v>134</v>
      </c>
      <c r="S17" s="63">
        <v>34</v>
      </c>
      <c r="T17" s="76">
        <v>14</v>
      </c>
      <c r="U17" s="64">
        <v>5</v>
      </c>
      <c r="V17" s="63">
        <v>4</v>
      </c>
      <c r="W17" s="63">
        <v>8</v>
      </c>
      <c r="X17" s="63">
        <v>3</v>
      </c>
      <c r="Y17" s="65">
        <v>2</v>
      </c>
      <c r="Z17" s="40">
        <f t="shared" si="0"/>
        <v>29</v>
      </c>
      <c r="AA17" s="47">
        <v>0</v>
      </c>
      <c r="AB17" s="78">
        <v>0</v>
      </c>
      <c r="AC17" s="78">
        <v>30</v>
      </c>
      <c r="AD17" s="79">
        <v>10</v>
      </c>
      <c r="AE17" s="73">
        <f t="shared" si="1"/>
        <v>40</v>
      </c>
      <c r="AF17" s="75">
        <f t="shared" si="2"/>
        <v>69</v>
      </c>
    </row>
    <row r="18" spans="1:32" x14ac:dyDescent="0.25">
      <c r="A18" s="95">
        <f t="shared" si="3"/>
        <v>16</v>
      </c>
      <c r="B18" s="91" t="str">
        <f>VLOOKUP(E18,'[1]9-11 классы'!$A$2:$M$44,3)</f>
        <v>Дмитриев Арсений Алексеевич</v>
      </c>
      <c r="C18" s="93" t="str">
        <f>VLOOKUP(E18,'[1]9-11 классы'!$A$2:$M$44,10)</f>
        <v xml:space="preserve">Муниципальное бюджетное общеобразовательное учреждение "Гимназия № 17" </v>
      </c>
      <c r="D18" s="96">
        <f>VLOOKUP(E18,'[1]9-11 классы'!$A$2:$M$44,9)</f>
        <v>10</v>
      </c>
      <c r="E18" s="80" t="s">
        <v>50</v>
      </c>
      <c r="F18" s="64">
        <v>1</v>
      </c>
      <c r="G18" s="63">
        <v>1</v>
      </c>
      <c r="H18" s="63">
        <v>2</v>
      </c>
      <c r="I18" s="63">
        <v>2</v>
      </c>
      <c r="J18" s="76">
        <v>2</v>
      </c>
      <c r="K18" s="64">
        <v>3</v>
      </c>
      <c r="L18" s="63">
        <v>1</v>
      </c>
      <c r="M18" s="63">
        <v>1</v>
      </c>
      <c r="N18" s="63">
        <v>2</v>
      </c>
      <c r="O18" s="65">
        <v>3</v>
      </c>
      <c r="P18" s="82">
        <v>4</v>
      </c>
      <c r="Q18" s="63">
        <v>1234</v>
      </c>
      <c r="R18" s="63">
        <v>13</v>
      </c>
      <c r="S18" s="63">
        <v>12</v>
      </c>
      <c r="T18" s="76">
        <v>14</v>
      </c>
      <c r="U18" s="64">
        <v>5</v>
      </c>
      <c r="V18" s="63">
        <v>1</v>
      </c>
      <c r="W18" s="63">
        <v>8</v>
      </c>
      <c r="X18" s="63">
        <v>3</v>
      </c>
      <c r="Y18" s="65">
        <v>32</v>
      </c>
      <c r="Z18" s="40">
        <f t="shared" si="0"/>
        <v>32</v>
      </c>
      <c r="AA18" s="47" t="s">
        <v>49</v>
      </c>
      <c r="AB18" s="46" t="s">
        <v>49</v>
      </c>
      <c r="AC18" s="46">
        <v>30</v>
      </c>
      <c r="AD18" s="74">
        <v>5</v>
      </c>
      <c r="AE18" s="73">
        <f t="shared" si="1"/>
        <v>35</v>
      </c>
      <c r="AF18" s="75">
        <f t="shared" si="2"/>
        <v>67</v>
      </c>
    </row>
    <row r="19" spans="1:32" x14ac:dyDescent="0.25">
      <c r="A19" s="95">
        <f t="shared" si="3"/>
        <v>17</v>
      </c>
      <c r="B19" s="91" t="str">
        <f>VLOOKUP(E19,'[1]9-11 классы'!$A$2:$M$44,3)</f>
        <v>Захаров Всеволод Константинович</v>
      </c>
      <c r="C19" s="93" t="str">
        <f>VLOOKUP(E19,'[1]9-11 классы'!$A$2:$M$44,10)</f>
        <v>Муниципальное автономное общеобразовательное учреждение "Средняя общеобразовательная школа № 9 им. А. С. Пушкина с углублённым изучением предметов физико-математического цикла"</v>
      </c>
      <c r="D19" s="96">
        <f>VLOOKUP(E19,'[1]9-11 классы'!$A$2:$M$44,9)</f>
        <v>11</v>
      </c>
      <c r="E19" s="80" t="s">
        <v>44</v>
      </c>
      <c r="F19" s="64">
        <v>2</v>
      </c>
      <c r="G19" s="63">
        <v>1</v>
      </c>
      <c r="H19" s="63">
        <v>1</v>
      </c>
      <c r="I19" s="63">
        <v>2</v>
      </c>
      <c r="J19" s="76">
        <v>2</v>
      </c>
      <c r="K19" s="64">
        <v>4</v>
      </c>
      <c r="L19" s="63">
        <v>1</v>
      </c>
      <c r="M19" s="63">
        <v>2</v>
      </c>
      <c r="N19" s="63">
        <v>3</v>
      </c>
      <c r="O19" s="65">
        <v>4</v>
      </c>
      <c r="P19" s="82">
        <v>4</v>
      </c>
      <c r="Q19" s="63">
        <v>34</v>
      </c>
      <c r="R19" s="63">
        <v>134</v>
      </c>
      <c r="S19" s="63">
        <v>12</v>
      </c>
      <c r="T19" s="76">
        <v>14</v>
      </c>
      <c r="U19" s="64">
        <v>30</v>
      </c>
      <c r="V19" s="63">
        <v>4</v>
      </c>
      <c r="W19" s="63">
        <v>10</v>
      </c>
      <c r="X19" s="63">
        <v>3</v>
      </c>
      <c r="Y19" s="65">
        <v>5</v>
      </c>
      <c r="Z19" s="40">
        <f t="shared" si="0"/>
        <v>33</v>
      </c>
      <c r="AA19" s="47" t="s">
        <v>49</v>
      </c>
      <c r="AB19" s="46">
        <v>0</v>
      </c>
      <c r="AC19" s="46">
        <v>30</v>
      </c>
      <c r="AD19" s="74">
        <v>0</v>
      </c>
      <c r="AE19" s="73">
        <f t="shared" si="1"/>
        <v>30</v>
      </c>
      <c r="AF19" s="75">
        <f t="shared" si="2"/>
        <v>63</v>
      </c>
    </row>
    <row r="20" spans="1:32" x14ac:dyDescent="0.25">
      <c r="A20" s="95">
        <f t="shared" si="3"/>
        <v>18</v>
      </c>
      <c r="B20" s="91" t="str">
        <f>VLOOKUP(E20,'[1]9-11 классы'!$A$2:$M$44,3)</f>
        <v>Епина Дарья Андреевна</v>
      </c>
      <c r="C20" s="93" t="str">
        <f>VLOOKUP(E20,'[1]9-11 классы'!$A$2:$M$44,10)</f>
        <v>Муниципальное автономное общеобразовательное учреждение "Лицей № 10"</v>
      </c>
      <c r="D20" s="96">
        <f>VLOOKUP(E20,'[1]9-11 классы'!$A$2:$M$44,9)</f>
        <v>11</v>
      </c>
      <c r="E20" s="80" t="s">
        <v>48</v>
      </c>
      <c r="F20" s="64">
        <v>2</v>
      </c>
      <c r="G20" s="63">
        <v>1</v>
      </c>
      <c r="H20" s="63">
        <v>1</v>
      </c>
      <c r="I20" s="63">
        <v>2</v>
      </c>
      <c r="J20" s="76">
        <v>2</v>
      </c>
      <c r="K20" s="64">
        <v>1</v>
      </c>
      <c r="L20" s="63">
        <v>4</v>
      </c>
      <c r="M20" s="63">
        <v>2</v>
      </c>
      <c r="N20" s="63">
        <v>2</v>
      </c>
      <c r="O20" s="65">
        <v>1</v>
      </c>
      <c r="P20" s="82">
        <v>4</v>
      </c>
      <c r="Q20" s="63">
        <v>134</v>
      </c>
      <c r="R20" s="63">
        <v>124</v>
      </c>
      <c r="S20" s="63">
        <v>23</v>
      </c>
      <c r="T20" s="76">
        <v>23</v>
      </c>
      <c r="U20" s="64">
        <v>30</v>
      </c>
      <c r="V20" s="63">
        <v>2</v>
      </c>
      <c r="W20" s="63" t="s">
        <v>49</v>
      </c>
      <c r="X20" s="63">
        <v>3</v>
      </c>
      <c r="Y20" s="65" t="s">
        <v>49</v>
      </c>
      <c r="Z20" s="40">
        <f t="shared" si="0"/>
        <v>26</v>
      </c>
      <c r="AA20" s="47" t="s">
        <v>49</v>
      </c>
      <c r="AB20" s="78" t="s">
        <v>49</v>
      </c>
      <c r="AC20" s="78">
        <v>0</v>
      </c>
      <c r="AD20" s="79">
        <v>30</v>
      </c>
      <c r="AE20" s="73">
        <f t="shared" si="1"/>
        <v>30</v>
      </c>
      <c r="AF20" s="75">
        <f t="shared" si="2"/>
        <v>56</v>
      </c>
    </row>
    <row r="21" spans="1:32" x14ac:dyDescent="0.25">
      <c r="A21" s="95">
        <f t="shared" si="3"/>
        <v>19</v>
      </c>
      <c r="B21" s="91" t="str">
        <f>VLOOKUP(E21,'[1]9-11 классы'!$A$2:$M$44,3)</f>
        <v>Кузин Роман Салаватович</v>
      </c>
      <c r="C21" s="93" t="str">
        <f>VLOOKUP(E21,'[1]9-11 классы'!$A$2:$M$44,10)</f>
        <v>Муниципальное автономное общеобразовательное учреждение "Лицей № 10"</v>
      </c>
      <c r="D21" s="96">
        <f>VLOOKUP(E21,'[1]9-11 классы'!$A$2:$M$44,9)</f>
        <v>10</v>
      </c>
      <c r="E21" s="80" t="s">
        <v>38</v>
      </c>
      <c r="F21" s="64">
        <v>2</v>
      </c>
      <c r="G21" s="63">
        <v>1</v>
      </c>
      <c r="H21" s="63">
        <v>2</v>
      </c>
      <c r="I21" s="63">
        <v>2</v>
      </c>
      <c r="J21" s="76">
        <v>1</v>
      </c>
      <c r="K21" s="64">
        <v>3</v>
      </c>
      <c r="L21" s="63">
        <v>2</v>
      </c>
      <c r="M21" s="63">
        <v>2</v>
      </c>
      <c r="N21" s="63">
        <v>3</v>
      </c>
      <c r="O21" s="65">
        <v>4</v>
      </c>
      <c r="P21" s="82">
        <v>24</v>
      </c>
      <c r="Q21" s="63">
        <v>34</v>
      </c>
      <c r="R21" s="63">
        <v>13</v>
      </c>
      <c r="S21" s="63">
        <v>12</v>
      </c>
      <c r="T21" s="76">
        <v>23</v>
      </c>
      <c r="U21" s="64">
        <v>15</v>
      </c>
      <c r="V21" s="63">
        <v>7</v>
      </c>
      <c r="W21" s="63">
        <v>8</v>
      </c>
      <c r="X21" s="63">
        <v>3</v>
      </c>
      <c r="Y21" s="65">
        <v>1</v>
      </c>
      <c r="Z21" s="40">
        <f t="shared" si="0"/>
        <v>30</v>
      </c>
      <c r="AA21" s="47">
        <v>10</v>
      </c>
      <c r="AB21" s="46">
        <v>0</v>
      </c>
      <c r="AC21" s="46">
        <v>10</v>
      </c>
      <c r="AD21" s="74">
        <v>5</v>
      </c>
      <c r="AE21" s="73">
        <f t="shared" si="1"/>
        <v>25</v>
      </c>
      <c r="AF21" s="75">
        <f t="shared" si="2"/>
        <v>55</v>
      </c>
    </row>
    <row r="22" spans="1:32" x14ac:dyDescent="0.25">
      <c r="A22" s="95">
        <f t="shared" si="3"/>
        <v>20</v>
      </c>
      <c r="B22" s="91" t="str">
        <f>VLOOKUP(E22,'[1]9-11 классы'!$A$2:$M$44,3)</f>
        <v>Кантер Валерий Эдуардович</v>
      </c>
      <c r="C22" s="93" t="str">
        <f>VLOOKUP(E22,'[1]9-11 классы'!$A$2:$M$44,10)</f>
        <v xml:space="preserve">Муниципальное бюджетное общеобразовательное учреждение "Гимназия № 17" </v>
      </c>
      <c r="D22" s="96">
        <f>VLOOKUP(E22,'[1]9-11 классы'!$A$2:$M$44,9)</f>
        <v>10</v>
      </c>
      <c r="E22" s="80" t="s">
        <v>41</v>
      </c>
      <c r="F22" s="64">
        <v>1</v>
      </c>
      <c r="G22" s="63">
        <v>2</v>
      </c>
      <c r="H22" s="63">
        <v>2</v>
      </c>
      <c r="I22" s="63">
        <v>2</v>
      </c>
      <c r="J22" s="76">
        <v>2</v>
      </c>
      <c r="K22" s="64">
        <v>3</v>
      </c>
      <c r="L22" s="63">
        <v>1</v>
      </c>
      <c r="M22" s="63">
        <v>2</v>
      </c>
      <c r="N22" s="63">
        <v>3</v>
      </c>
      <c r="O22" s="65">
        <v>4</v>
      </c>
      <c r="P22" s="82">
        <v>24</v>
      </c>
      <c r="Q22" s="63">
        <v>23</v>
      </c>
      <c r="R22" s="63">
        <v>1234</v>
      </c>
      <c r="S22" s="63">
        <v>2</v>
      </c>
      <c r="T22" s="76">
        <v>23</v>
      </c>
      <c r="U22" s="64">
        <v>0</v>
      </c>
      <c r="V22" s="63">
        <v>2</v>
      </c>
      <c r="W22" s="63">
        <v>7</v>
      </c>
      <c r="X22" s="63">
        <v>3</v>
      </c>
      <c r="Y22" s="65">
        <v>30</v>
      </c>
      <c r="Z22" s="40">
        <f t="shared" si="0"/>
        <v>47</v>
      </c>
      <c r="AA22" s="47">
        <v>5</v>
      </c>
      <c r="AB22" s="46" t="s">
        <v>49</v>
      </c>
      <c r="AC22" s="46">
        <v>0</v>
      </c>
      <c r="AD22" s="74">
        <v>0</v>
      </c>
      <c r="AE22" s="73">
        <f t="shared" si="1"/>
        <v>5</v>
      </c>
      <c r="AF22" s="75">
        <f t="shared" si="2"/>
        <v>52</v>
      </c>
    </row>
    <row r="23" spans="1:32" x14ac:dyDescent="0.25">
      <c r="A23" s="95">
        <f t="shared" si="3"/>
        <v>21</v>
      </c>
      <c r="B23" s="91" t="str">
        <f>VLOOKUP(E23,'[1]9-11 классы'!$A$2:$M$44,3)</f>
        <v>Хаминова Ирина Юрьевна</v>
      </c>
      <c r="C23" s="93" t="str">
        <f>VLOOKUP(E23,'[1]9-11 классы'!$A$2:$M$44,10)</f>
        <v xml:space="preserve">Муниципальное бюджетное общеобразовательное учреждение "Гимназия № 17" </v>
      </c>
      <c r="D23" s="96">
        <f>VLOOKUP(E23,'[1]9-11 классы'!$A$2:$M$44,9)</f>
        <v>11</v>
      </c>
      <c r="E23" s="80" t="s">
        <v>25</v>
      </c>
      <c r="F23" s="64">
        <v>2</v>
      </c>
      <c r="G23" s="63">
        <v>2</v>
      </c>
      <c r="H23" s="63">
        <v>1</v>
      </c>
      <c r="I23" s="63">
        <v>2</v>
      </c>
      <c r="J23" s="76">
        <v>2</v>
      </c>
      <c r="K23" s="64">
        <v>3</v>
      </c>
      <c r="L23" s="63">
        <v>2</v>
      </c>
      <c r="M23" s="63">
        <v>1</v>
      </c>
      <c r="N23" s="63">
        <v>2</v>
      </c>
      <c r="O23" s="65">
        <v>1</v>
      </c>
      <c r="P23" s="82">
        <v>4</v>
      </c>
      <c r="Q23" s="63">
        <v>13</v>
      </c>
      <c r="R23" s="63">
        <v>134</v>
      </c>
      <c r="S23" s="63">
        <v>12</v>
      </c>
      <c r="T23" s="76">
        <v>1</v>
      </c>
      <c r="U23" s="64">
        <v>12</v>
      </c>
      <c r="V23" s="63">
        <v>26</v>
      </c>
      <c r="W23" s="63">
        <v>12.5</v>
      </c>
      <c r="X23" s="63">
        <v>0.5</v>
      </c>
      <c r="Y23" s="65">
        <v>5</v>
      </c>
      <c r="Z23" s="40">
        <f t="shared" si="0"/>
        <v>11</v>
      </c>
      <c r="AA23" s="47">
        <v>5</v>
      </c>
      <c r="AB23" s="78">
        <v>0</v>
      </c>
      <c r="AC23" s="78">
        <v>30</v>
      </c>
      <c r="AD23" s="79">
        <v>5</v>
      </c>
      <c r="AE23" s="73">
        <f t="shared" si="1"/>
        <v>40</v>
      </c>
      <c r="AF23" s="75">
        <f t="shared" si="2"/>
        <v>51</v>
      </c>
    </row>
    <row r="24" spans="1:32" x14ac:dyDescent="0.25">
      <c r="A24" s="95">
        <f t="shared" si="3"/>
        <v>22</v>
      </c>
      <c r="B24" s="91" t="str">
        <f>VLOOKUP(E24,'[1]9-11 классы'!$A$2:$M$44,3)</f>
        <v>Карянов Роман Александрович</v>
      </c>
      <c r="C24" s="93" t="str">
        <f>VLOOKUP(E24,'[1]9-11 классы'!$A$2:$M$44,10)</f>
        <v xml:space="preserve">Муниципальное бюджетное общеобразовательное учреждение "Гимназия № 17" </v>
      </c>
      <c r="D24" s="96">
        <f>VLOOKUP(E24,'[1]9-11 классы'!$A$2:$M$44,9)</f>
        <v>10</v>
      </c>
      <c r="E24" s="80" t="s">
        <v>40</v>
      </c>
      <c r="F24" s="64">
        <v>2</v>
      </c>
      <c r="G24" s="63">
        <v>2</v>
      </c>
      <c r="H24" s="63">
        <v>1</v>
      </c>
      <c r="I24" s="63">
        <v>2</v>
      </c>
      <c r="J24" s="76">
        <v>2</v>
      </c>
      <c r="K24" s="64">
        <v>3</v>
      </c>
      <c r="L24" s="63">
        <v>1</v>
      </c>
      <c r="M24" s="63">
        <v>2</v>
      </c>
      <c r="N24" s="63">
        <v>3</v>
      </c>
      <c r="O24" s="65">
        <v>4</v>
      </c>
      <c r="P24" s="82">
        <v>4</v>
      </c>
      <c r="Q24" s="63">
        <v>34</v>
      </c>
      <c r="R24" s="63">
        <v>134</v>
      </c>
      <c r="S24" s="63">
        <v>12</v>
      </c>
      <c r="T24" s="76">
        <v>23</v>
      </c>
      <c r="U24" s="64">
        <v>30</v>
      </c>
      <c r="V24" s="63">
        <v>0</v>
      </c>
      <c r="W24" s="63">
        <v>8</v>
      </c>
      <c r="X24" s="63">
        <v>3</v>
      </c>
      <c r="Y24" s="65">
        <v>30</v>
      </c>
      <c r="Z24" s="40">
        <f t="shared" si="0"/>
        <v>44</v>
      </c>
      <c r="AA24" s="47">
        <v>0</v>
      </c>
      <c r="AB24" s="46" t="s">
        <v>49</v>
      </c>
      <c r="AC24" s="46">
        <v>0</v>
      </c>
      <c r="AD24" s="74">
        <v>0</v>
      </c>
      <c r="AE24" s="73">
        <f t="shared" si="1"/>
        <v>0</v>
      </c>
      <c r="AF24" s="75">
        <f t="shared" si="2"/>
        <v>44</v>
      </c>
    </row>
    <row r="25" spans="1:32" x14ac:dyDescent="0.25">
      <c r="A25" s="95">
        <f t="shared" si="3"/>
        <v>23</v>
      </c>
      <c r="B25" s="91" t="str">
        <f>VLOOKUP(E25,'[1]9-11 классы'!$A$2:$M$44,3)</f>
        <v>Функ Михаил Викторович</v>
      </c>
      <c r="C25" s="93" t="str">
        <f>VLOOKUP(E25,'[1]9-11 классы'!$A$2:$M$44,10)</f>
        <v xml:space="preserve">Муниципальное бюджетное общеобразовательное учреждение "Базовая Средняя общеобразовательная школа № 1" </v>
      </c>
      <c r="D25" s="96">
        <f>VLOOKUP(E25,'[1]9-11 классы'!$A$2:$M$44,9)</f>
        <v>11</v>
      </c>
      <c r="E25" s="80" t="s">
        <v>26</v>
      </c>
      <c r="F25" s="64">
        <v>2</v>
      </c>
      <c r="G25" s="63">
        <v>1</v>
      </c>
      <c r="H25" s="63">
        <v>2</v>
      </c>
      <c r="I25" s="63">
        <v>2</v>
      </c>
      <c r="J25" s="76">
        <v>1</v>
      </c>
      <c r="K25" s="64">
        <v>4</v>
      </c>
      <c r="L25" s="63">
        <v>2</v>
      </c>
      <c r="M25" s="63">
        <v>2</v>
      </c>
      <c r="N25" s="63">
        <v>4</v>
      </c>
      <c r="O25" s="65">
        <v>4</v>
      </c>
      <c r="P25" s="82">
        <v>34</v>
      </c>
      <c r="Q25" s="63">
        <v>23</v>
      </c>
      <c r="R25" s="63">
        <v>134</v>
      </c>
      <c r="S25" s="63">
        <v>23</v>
      </c>
      <c r="T25" s="76">
        <v>14</v>
      </c>
      <c r="U25" s="64">
        <v>20</v>
      </c>
      <c r="V25" s="63">
        <v>20</v>
      </c>
      <c r="W25" s="63">
        <v>3</v>
      </c>
      <c r="X25" s="63">
        <v>3</v>
      </c>
      <c r="Y25" s="65">
        <v>50</v>
      </c>
      <c r="Z25" s="40">
        <f t="shared" si="0"/>
        <v>22</v>
      </c>
      <c r="AA25" s="47">
        <v>5</v>
      </c>
      <c r="AB25" s="78" t="s">
        <v>49</v>
      </c>
      <c r="AC25" s="78">
        <v>15</v>
      </c>
      <c r="AD25" s="79">
        <v>0</v>
      </c>
      <c r="AE25" s="73">
        <f t="shared" si="1"/>
        <v>20</v>
      </c>
      <c r="AF25" s="75">
        <f t="shared" si="2"/>
        <v>42</v>
      </c>
    </row>
    <row r="26" spans="1:32" x14ac:dyDescent="0.25">
      <c r="A26" s="95">
        <f t="shared" si="3"/>
        <v>24</v>
      </c>
      <c r="B26" s="91" t="str">
        <f>VLOOKUP(E26,'[1]9-11 классы'!$A$2:$M$44,3)</f>
        <v>Ханнанова Карина Рустамовна</v>
      </c>
      <c r="C26" s="93" t="str">
        <f>VLOOKUP(E26,'[1]9-11 классы'!$A$2:$M$44,10)</f>
        <v>Муниципальное автономное общеобразовательное учреждение "Гимназия с углубленным изучением иностранных языков"</v>
      </c>
      <c r="D26" s="96">
        <f>VLOOKUP(E26,'[1]9-11 классы'!$A$2:$M$44,9)</f>
        <v>11</v>
      </c>
      <c r="E26" s="80" t="s">
        <v>24</v>
      </c>
      <c r="F26" s="64">
        <v>2</v>
      </c>
      <c r="G26" s="63">
        <v>2</v>
      </c>
      <c r="H26" s="63">
        <v>1</v>
      </c>
      <c r="I26" s="63">
        <v>2</v>
      </c>
      <c r="J26" s="76">
        <v>2</v>
      </c>
      <c r="K26" s="64">
        <v>3</v>
      </c>
      <c r="L26" s="63">
        <v>1</v>
      </c>
      <c r="M26" s="63">
        <v>1</v>
      </c>
      <c r="N26" s="63">
        <v>4</v>
      </c>
      <c r="O26" s="65">
        <v>4</v>
      </c>
      <c r="P26" s="82">
        <v>2</v>
      </c>
      <c r="Q26" s="63">
        <v>13</v>
      </c>
      <c r="R26" s="63">
        <v>134</v>
      </c>
      <c r="S26" s="63">
        <v>12</v>
      </c>
      <c r="T26" s="76">
        <v>23</v>
      </c>
      <c r="U26" s="64">
        <v>25</v>
      </c>
      <c r="V26" s="63">
        <v>2</v>
      </c>
      <c r="W26" s="63">
        <v>20</v>
      </c>
      <c r="X26" s="63">
        <v>3</v>
      </c>
      <c r="Y26" s="65">
        <v>16</v>
      </c>
      <c r="Z26" s="40">
        <f t="shared" si="0"/>
        <v>26</v>
      </c>
      <c r="AA26" s="47">
        <v>0</v>
      </c>
      <c r="AB26" s="46">
        <v>0</v>
      </c>
      <c r="AC26" s="46">
        <v>15</v>
      </c>
      <c r="AD26" s="74" t="s">
        <v>49</v>
      </c>
      <c r="AE26" s="73">
        <f t="shared" si="1"/>
        <v>15</v>
      </c>
      <c r="AF26" s="75">
        <f t="shared" si="2"/>
        <v>41</v>
      </c>
    </row>
    <row r="27" spans="1:32" x14ac:dyDescent="0.25">
      <c r="A27" s="95">
        <f t="shared" si="3"/>
        <v>25</v>
      </c>
      <c r="B27" s="91" t="str">
        <f>VLOOKUP(E27,'[1]9-11 классы'!$A$2:$M$44,3)</f>
        <v>Вальтер Андрей Владимирович</v>
      </c>
      <c r="C27" s="93" t="str">
        <f>VLOOKUP(E27,'[1]9-11 классы'!$A$2:$M$44,10)</f>
        <v>Муниципальное автономное общеобразовательное учреждение "Гимназия № 2"</v>
      </c>
      <c r="D27" s="96">
        <f>VLOOKUP(E27,'[1]9-11 классы'!$A$2:$M$44,9)</f>
        <v>11</v>
      </c>
      <c r="E27" s="80" t="s">
        <v>55</v>
      </c>
      <c r="F27" s="64">
        <v>1</v>
      </c>
      <c r="G27" s="63">
        <v>2</v>
      </c>
      <c r="H27" s="63">
        <v>1</v>
      </c>
      <c r="I27" s="63">
        <v>2</v>
      </c>
      <c r="J27" s="76">
        <v>2</v>
      </c>
      <c r="K27" s="64">
        <v>3</v>
      </c>
      <c r="L27" s="63">
        <v>1</v>
      </c>
      <c r="M27" s="63" t="s">
        <v>49</v>
      </c>
      <c r="N27" s="63">
        <v>4</v>
      </c>
      <c r="O27" s="65">
        <v>1</v>
      </c>
      <c r="P27" s="82">
        <v>4</v>
      </c>
      <c r="Q27" s="63">
        <v>34</v>
      </c>
      <c r="R27" s="63">
        <v>134</v>
      </c>
      <c r="S27" s="63">
        <v>2</v>
      </c>
      <c r="T27" s="76">
        <v>14</v>
      </c>
      <c r="U27" s="64">
        <v>60</v>
      </c>
      <c r="V27" s="63">
        <v>8</v>
      </c>
      <c r="W27" s="63">
        <v>20</v>
      </c>
      <c r="X27" s="63">
        <v>3</v>
      </c>
      <c r="Y27" s="65">
        <v>1</v>
      </c>
      <c r="Z27" s="40">
        <f t="shared" si="0"/>
        <v>30</v>
      </c>
      <c r="AA27" s="47">
        <v>5</v>
      </c>
      <c r="AB27" s="78">
        <v>0</v>
      </c>
      <c r="AC27" s="78">
        <v>0</v>
      </c>
      <c r="AD27" s="79">
        <v>5</v>
      </c>
      <c r="AE27" s="73">
        <f t="shared" si="1"/>
        <v>10</v>
      </c>
      <c r="AF27" s="75">
        <f t="shared" si="2"/>
        <v>40</v>
      </c>
    </row>
    <row r="28" spans="1:32" x14ac:dyDescent="0.25">
      <c r="A28" s="95">
        <f t="shared" si="3"/>
        <v>26</v>
      </c>
      <c r="B28" s="91" t="str">
        <f>VLOOKUP(E28,'[1]9-11 классы'!$A$2:$M$44,3)</f>
        <v>Мерзлякова Татьяна Юрьевна</v>
      </c>
      <c r="C28" s="93" t="str">
        <f>VLOOKUP(E28,'[1]9-11 классы'!$A$2:$M$44,10)</f>
        <v>Муниципальное автономное общеобразовательное учреждение "Гимназия с углубленным изучением иностранных языков"</v>
      </c>
      <c r="D28" s="96">
        <f>VLOOKUP(E28,'[1]9-11 классы'!$A$2:$M$44,9)</f>
        <v>10</v>
      </c>
      <c r="E28" s="80" t="s">
        <v>31</v>
      </c>
      <c r="F28" s="64">
        <v>2</v>
      </c>
      <c r="G28" s="63">
        <v>2</v>
      </c>
      <c r="H28" s="63">
        <v>1</v>
      </c>
      <c r="I28" s="63">
        <v>2</v>
      </c>
      <c r="J28" s="76">
        <v>2</v>
      </c>
      <c r="K28" s="64">
        <v>3</v>
      </c>
      <c r="L28" s="63">
        <v>2</v>
      </c>
      <c r="M28" s="63">
        <v>4</v>
      </c>
      <c r="N28" s="63">
        <v>2</v>
      </c>
      <c r="O28" s="65">
        <v>3</v>
      </c>
      <c r="P28" s="82">
        <v>1234</v>
      </c>
      <c r="Q28" s="63">
        <v>1234</v>
      </c>
      <c r="R28" s="63">
        <v>1234</v>
      </c>
      <c r="S28" s="63">
        <v>12</v>
      </c>
      <c r="T28" s="76">
        <v>14</v>
      </c>
      <c r="U28" s="64">
        <v>30</v>
      </c>
      <c r="V28" s="63">
        <v>10</v>
      </c>
      <c r="W28" s="63">
        <v>4</v>
      </c>
      <c r="X28" s="63">
        <v>3</v>
      </c>
      <c r="Y28" s="65">
        <v>30</v>
      </c>
      <c r="Z28" s="40">
        <f t="shared" si="0"/>
        <v>30</v>
      </c>
      <c r="AA28" s="47">
        <v>5</v>
      </c>
      <c r="AB28" s="78">
        <v>0</v>
      </c>
      <c r="AC28" s="78">
        <v>5</v>
      </c>
      <c r="AD28" s="79">
        <v>0</v>
      </c>
      <c r="AE28" s="73">
        <f t="shared" si="1"/>
        <v>10</v>
      </c>
      <c r="AF28" s="75">
        <f t="shared" si="2"/>
        <v>40</v>
      </c>
    </row>
    <row r="29" spans="1:32" x14ac:dyDescent="0.25">
      <c r="A29" s="95">
        <f t="shared" si="3"/>
        <v>27</v>
      </c>
      <c r="B29" s="91" t="str">
        <f>VLOOKUP(E29,'[1]9-11 классы'!$A$2:$M$44,3)</f>
        <v>Ефимовских Алексей Сергеевич</v>
      </c>
      <c r="C29" s="93" t="str">
        <f>VLOOKUP(E29,'[1]9-11 классы'!$A$2:$M$44,10)</f>
        <v>Муниципальное автономное общеобразовательное учреждение "Средняя общеобразовательная школа № 146 с углубленным изучением математики, физики, информатики"</v>
      </c>
      <c r="D29" s="96">
        <f>VLOOKUP(E29,'[1]9-11 классы'!$A$2:$M$44,9)</f>
        <v>10</v>
      </c>
      <c r="E29" s="80" t="s">
        <v>47</v>
      </c>
      <c r="F29" s="64">
        <v>2</v>
      </c>
      <c r="G29" s="63">
        <v>1</v>
      </c>
      <c r="H29" s="63">
        <v>2</v>
      </c>
      <c r="I29" s="63">
        <v>2</v>
      </c>
      <c r="J29" s="76">
        <v>2</v>
      </c>
      <c r="K29" s="64">
        <v>1</v>
      </c>
      <c r="L29" s="63">
        <v>1</v>
      </c>
      <c r="M29" s="63">
        <v>3</v>
      </c>
      <c r="N29" s="63">
        <v>1</v>
      </c>
      <c r="O29" s="65">
        <v>4</v>
      </c>
      <c r="P29" s="82">
        <v>34</v>
      </c>
      <c r="Q29" s="63">
        <v>23</v>
      </c>
      <c r="R29" s="63">
        <v>134</v>
      </c>
      <c r="S29" s="63">
        <v>23</v>
      </c>
      <c r="T29" s="76">
        <v>23</v>
      </c>
      <c r="U29" s="64" t="s">
        <v>49</v>
      </c>
      <c r="V29" s="63">
        <v>8</v>
      </c>
      <c r="W29" s="63" t="s">
        <v>49</v>
      </c>
      <c r="X29" s="63">
        <v>3</v>
      </c>
      <c r="Y29" s="65">
        <v>30</v>
      </c>
      <c r="Z29" s="40">
        <f t="shared" si="0"/>
        <v>23</v>
      </c>
      <c r="AA29" s="47">
        <v>0</v>
      </c>
      <c r="AB29" s="46" t="s">
        <v>49</v>
      </c>
      <c r="AC29" s="46">
        <v>15</v>
      </c>
      <c r="AD29" s="74" t="s">
        <v>49</v>
      </c>
      <c r="AE29" s="73">
        <f t="shared" si="1"/>
        <v>15</v>
      </c>
      <c r="AF29" s="75">
        <f t="shared" si="2"/>
        <v>38</v>
      </c>
    </row>
    <row r="30" spans="1:32" x14ac:dyDescent="0.25">
      <c r="A30" s="95">
        <f t="shared" si="3"/>
        <v>28</v>
      </c>
      <c r="B30" s="91" t="str">
        <f>VLOOKUP(E30,'[1]9-11 классы'!$A$2:$M$44,3)</f>
        <v>Нагимов Рустам Ильдусович</v>
      </c>
      <c r="C30" s="93" t="str">
        <f>VLOOKUP(E30,'[1]9-11 классы'!$A$2:$M$44,10)</f>
        <v>Муниципальное автономное общеобразовательное учреждение "Средняя общеобразовательная школа № 10"</v>
      </c>
      <c r="D30" s="96">
        <f>VLOOKUP(E30,'[1]9-11 классы'!$A$2:$M$44,9)</f>
        <v>11</v>
      </c>
      <c r="E30" s="80" t="s">
        <v>30</v>
      </c>
      <c r="F30" s="64">
        <v>2</v>
      </c>
      <c r="G30" s="63">
        <v>2</v>
      </c>
      <c r="H30" s="63">
        <v>1</v>
      </c>
      <c r="I30" s="63">
        <v>2</v>
      </c>
      <c r="J30" s="76">
        <v>2</v>
      </c>
      <c r="K30" s="64">
        <v>3</v>
      </c>
      <c r="L30" s="63">
        <v>1</v>
      </c>
      <c r="M30" s="63">
        <v>3</v>
      </c>
      <c r="N30" s="63">
        <v>3</v>
      </c>
      <c r="O30" s="65">
        <v>3</v>
      </c>
      <c r="P30" s="82">
        <v>4</v>
      </c>
      <c r="Q30" s="63">
        <v>24</v>
      </c>
      <c r="R30" s="63">
        <v>1234</v>
      </c>
      <c r="S30" s="63">
        <v>12</v>
      </c>
      <c r="T30" s="76">
        <v>13</v>
      </c>
      <c r="U30" s="64">
        <v>32</v>
      </c>
      <c r="V30" s="63">
        <v>11</v>
      </c>
      <c r="W30" s="63">
        <v>3</v>
      </c>
      <c r="X30" s="63">
        <v>8</v>
      </c>
      <c r="Y30" s="65">
        <v>63</v>
      </c>
      <c r="Z30" s="40">
        <f t="shared" si="0"/>
        <v>22</v>
      </c>
      <c r="AA30" s="47">
        <v>5</v>
      </c>
      <c r="AB30" s="78">
        <v>0</v>
      </c>
      <c r="AC30" s="78">
        <v>10</v>
      </c>
      <c r="AD30" s="79">
        <v>0</v>
      </c>
      <c r="AE30" s="73">
        <f t="shared" si="1"/>
        <v>15</v>
      </c>
      <c r="AF30" s="75">
        <f t="shared" si="2"/>
        <v>37</v>
      </c>
    </row>
    <row r="31" spans="1:32" x14ac:dyDescent="0.25">
      <c r="A31" s="95">
        <f t="shared" si="3"/>
        <v>29</v>
      </c>
      <c r="B31" s="91" t="str">
        <f>VLOOKUP(E31,'[1]9-11 классы'!$A$2:$M$44,3)</f>
        <v>Безусова Людмила Андреевна</v>
      </c>
      <c r="C31" s="93" t="str">
        <f>VLOOKUP(E31,'[1]9-11 классы'!$A$2:$M$44,10)</f>
        <v xml:space="preserve">Муниципальное бюджетное общеобразовательное учреждение "Гимназия № 17" </v>
      </c>
      <c r="D31" s="96">
        <f>VLOOKUP(E31,'[1]9-11 классы'!$A$2:$M$44,9)</f>
        <v>10</v>
      </c>
      <c r="E31" s="80" t="s">
        <v>56</v>
      </c>
      <c r="F31" s="64">
        <v>1</v>
      </c>
      <c r="G31" s="63">
        <v>1</v>
      </c>
      <c r="H31" s="63">
        <v>1</v>
      </c>
      <c r="I31" s="63">
        <v>2</v>
      </c>
      <c r="J31" s="76">
        <v>1</v>
      </c>
      <c r="K31" s="64">
        <v>3</v>
      </c>
      <c r="L31" s="63">
        <v>2</v>
      </c>
      <c r="M31" s="63">
        <v>3</v>
      </c>
      <c r="N31" s="63">
        <v>1</v>
      </c>
      <c r="O31" s="65">
        <v>1</v>
      </c>
      <c r="P31" s="82">
        <v>4</v>
      </c>
      <c r="Q31" s="63">
        <v>1</v>
      </c>
      <c r="R31" s="63">
        <v>1234</v>
      </c>
      <c r="S31" s="63">
        <v>12</v>
      </c>
      <c r="T31" s="76">
        <v>13</v>
      </c>
      <c r="U31" s="64">
        <v>0</v>
      </c>
      <c r="V31" s="63">
        <v>7</v>
      </c>
      <c r="W31" s="63">
        <v>8</v>
      </c>
      <c r="X31" s="63">
        <v>2</v>
      </c>
      <c r="Y31" s="65">
        <v>30</v>
      </c>
      <c r="Z31" s="40">
        <f t="shared" si="0"/>
        <v>31</v>
      </c>
      <c r="AA31" s="47">
        <v>5</v>
      </c>
      <c r="AB31" s="46">
        <v>0</v>
      </c>
      <c r="AC31" s="46">
        <v>0</v>
      </c>
      <c r="AD31" s="74">
        <v>0</v>
      </c>
      <c r="AE31" s="73">
        <f t="shared" si="1"/>
        <v>5</v>
      </c>
      <c r="AF31" s="75">
        <f t="shared" si="2"/>
        <v>36</v>
      </c>
    </row>
    <row r="32" spans="1:32" x14ac:dyDescent="0.25">
      <c r="A32" s="95">
        <f t="shared" si="3"/>
        <v>30</v>
      </c>
      <c r="B32" s="91" t="str">
        <f>VLOOKUP(E32,'[1]9-11 классы'!$A$2:$M$44,3)</f>
        <v>Черепанова Анастасия Александровна</v>
      </c>
      <c r="C32" s="93" t="str">
        <f>VLOOKUP(E32,'[1]9-11 классы'!$A$2:$M$44,10)</f>
        <v xml:space="preserve">Муниципальное бюджетное общеобразовательное учреждение "Гимназия № 17" </v>
      </c>
      <c r="D32" s="96">
        <f>VLOOKUP(E32,'[1]9-11 классы'!$A$2:$M$44,9)</f>
        <v>10</v>
      </c>
      <c r="E32" s="80" t="s">
        <v>23</v>
      </c>
      <c r="F32" s="64">
        <v>1</v>
      </c>
      <c r="G32" s="63">
        <v>1</v>
      </c>
      <c r="H32" s="63">
        <v>2</v>
      </c>
      <c r="I32" s="63">
        <v>2</v>
      </c>
      <c r="J32" s="76">
        <v>2</v>
      </c>
      <c r="K32" s="64">
        <v>3</v>
      </c>
      <c r="L32" s="63">
        <v>1</v>
      </c>
      <c r="M32" s="63">
        <v>3</v>
      </c>
      <c r="N32" s="63">
        <v>1</v>
      </c>
      <c r="O32" s="65">
        <v>4</v>
      </c>
      <c r="P32" s="82">
        <v>14</v>
      </c>
      <c r="Q32" s="63">
        <v>14</v>
      </c>
      <c r="R32" s="63">
        <v>1234</v>
      </c>
      <c r="S32" s="63">
        <v>12</v>
      </c>
      <c r="T32" s="76">
        <v>14</v>
      </c>
      <c r="U32" s="64">
        <v>30</v>
      </c>
      <c r="V32" s="63">
        <v>28</v>
      </c>
      <c r="W32" s="63">
        <v>0.1</v>
      </c>
      <c r="X32" s="63">
        <v>3</v>
      </c>
      <c r="Y32" s="65">
        <v>16</v>
      </c>
      <c r="Z32" s="40">
        <f t="shared" si="0"/>
        <v>28</v>
      </c>
      <c r="AA32" s="47">
        <v>5</v>
      </c>
      <c r="AB32" s="46">
        <v>0</v>
      </c>
      <c r="AC32" s="46">
        <v>0</v>
      </c>
      <c r="AD32" s="74">
        <v>0</v>
      </c>
      <c r="AE32" s="73">
        <f t="shared" si="1"/>
        <v>5</v>
      </c>
      <c r="AF32" s="75">
        <f t="shared" si="2"/>
        <v>33</v>
      </c>
    </row>
    <row r="33" spans="1:33" x14ac:dyDescent="0.25">
      <c r="A33" s="95">
        <f t="shared" si="3"/>
        <v>31</v>
      </c>
      <c r="B33" s="91" t="str">
        <f>VLOOKUP(E33,'[1]9-11 классы'!$A$2:$M$44,3)</f>
        <v>Меньшиков Арсений Анатольевич</v>
      </c>
      <c r="C33" s="93" t="str">
        <f>VLOOKUP(E33,'[1]9-11 классы'!$A$2:$M$44,10)</f>
        <v>Муниципальное автономное общеобразовательное учреждение лицей № 1</v>
      </c>
      <c r="D33" s="96">
        <f>VLOOKUP(E33,'[1]9-11 классы'!$A$2:$M$44,9)</f>
        <v>10</v>
      </c>
      <c r="E33" s="80" t="s">
        <v>32</v>
      </c>
      <c r="F33" s="64">
        <v>1</v>
      </c>
      <c r="G33" s="63">
        <v>2</v>
      </c>
      <c r="H33" s="63">
        <v>2</v>
      </c>
      <c r="I33" s="63">
        <v>2</v>
      </c>
      <c r="J33" s="76">
        <v>2</v>
      </c>
      <c r="K33" s="64">
        <v>4</v>
      </c>
      <c r="L33" s="63">
        <v>2</v>
      </c>
      <c r="M33" s="63">
        <v>4</v>
      </c>
      <c r="N33" s="63">
        <v>3</v>
      </c>
      <c r="O33" s="65">
        <v>4</v>
      </c>
      <c r="P33" s="82">
        <v>4</v>
      </c>
      <c r="Q33" s="63">
        <v>24</v>
      </c>
      <c r="R33" s="63">
        <v>13</v>
      </c>
      <c r="S33" s="63">
        <v>3</v>
      </c>
      <c r="T33" s="76">
        <v>1</v>
      </c>
      <c r="U33" s="64">
        <v>40</v>
      </c>
      <c r="V33" s="63">
        <v>12</v>
      </c>
      <c r="W33" s="63">
        <v>8</v>
      </c>
      <c r="X33" s="63">
        <v>6.5</v>
      </c>
      <c r="Y33" s="65">
        <v>30</v>
      </c>
      <c r="Z33" s="40">
        <f t="shared" si="0"/>
        <v>26</v>
      </c>
      <c r="AA33" s="47">
        <v>0</v>
      </c>
      <c r="AB33" s="46" t="s">
        <v>49</v>
      </c>
      <c r="AC33" s="46">
        <v>0</v>
      </c>
      <c r="AD33" s="74">
        <v>0</v>
      </c>
      <c r="AE33" s="73">
        <f t="shared" si="1"/>
        <v>0</v>
      </c>
      <c r="AF33" s="75">
        <f t="shared" si="2"/>
        <v>26</v>
      </c>
    </row>
    <row r="34" spans="1:33" x14ac:dyDescent="0.25">
      <c r="A34" s="95">
        <f t="shared" si="3"/>
        <v>32</v>
      </c>
      <c r="B34" s="91" t="str">
        <f>VLOOKUP(E34,'[1]9-11 классы'!$A$2:$M$44,3)</f>
        <v>Кучукбаева Диана Равилевна</v>
      </c>
      <c r="C34" s="93" t="str">
        <f>VLOOKUP(E34,'[1]9-11 классы'!$A$2:$M$44,10)</f>
        <v xml:space="preserve">Муниципальное автономное общеобразовательное учреждение "Бардымская гимназия имени Габдуллы Тукая" </v>
      </c>
      <c r="D34" s="96">
        <f>VLOOKUP(E34,'[1]9-11 классы'!$A$2:$M$44,9)</f>
        <v>10</v>
      </c>
      <c r="E34" s="80" t="s">
        <v>36</v>
      </c>
      <c r="F34" s="64">
        <v>1</v>
      </c>
      <c r="G34" s="63">
        <v>2</v>
      </c>
      <c r="H34" s="63">
        <v>2</v>
      </c>
      <c r="I34" s="63">
        <v>1</v>
      </c>
      <c r="J34" s="76">
        <v>2</v>
      </c>
      <c r="K34" s="64">
        <v>3</v>
      </c>
      <c r="L34" s="63">
        <v>1</v>
      </c>
      <c r="M34" s="63">
        <v>2</v>
      </c>
      <c r="N34" s="63">
        <v>4</v>
      </c>
      <c r="O34" s="65">
        <v>3</v>
      </c>
      <c r="P34" s="82">
        <v>4</v>
      </c>
      <c r="Q34" s="63">
        <v>134</v>
      </c>
      <c r="R34" s="63">
        <v>234</v>
      </c>
      <c r="S34" s="63">
        <v>2</v>
      </c>
      <c r="T34" s="76">
        <v>4</v>
      </c>
      <c r="U34" s="64">
        <v>20</v>
      </c>
      <c r="V34" s="63">
        <v>36</v>
      </c>
      <c r="W34" s="63" t="s">
        <v>49</v>
      </c>
      <c r="X34" s="63">
        <v>2</v>
      </c>
      <c r="Y34" s="65">
        <v>15</v>
      </c>
      <c r="Z34" s="40">
        <f t="shared" si="0"/>
        <v>19</v>
      </c>
      <c r="AA34" s="47">
        <v>5</v>
      </c>
      <c r="AB34" s="46">
        <v>0</v>
      </c>
      <c r="AC34" s="46">
        <v>0</v>
      </c>
      <c r="AD34" s="74">
        <v>0</v>
      </c>
      <c r="AE34" s="73">
        <f t="shared" si="1"/>
        <v>5</v>
      </c>
      <c r="AF34" s="75">
        <f t="shared" si="2"/>
        <v>24</v>
      </c>
    </row>
    <row r="35" spans="1:33" x14ac:dyDescent="0.25">
      <c r="A35" s="95">
        <f t="shared" si="3"/>
        <v>33</v>
      </c>
      <c r="B35" s="91" t="str">
        <f>VLOOKUP(E35,'[1]9-11 классы'!$A$2:$M$44,3)</f>
        <v>Пепеляева Маргарита Сергеевна</v>
      </c>
      <c r="C35" s="93" t="str">
        <f>VLOOKUP(E35,'[1]9-11 классы'!$A$2:$M$44,10)</f>
        <v>Муниципальное бюджетное общеобразовательное учреждение Средняя общеобразовательная школа</v>
      </c>
      <c r="D35" s="96">
        <f>VLOOKUP(E35,'[1]9-11 классы'!$A$2:$M$44,9)</f>
        <v>10</v>
      </c>
      <c r="E35" s="80" t="s">
        <v>29</v>
      </c>
      <c r="F35" s="64">
        <v>2</v>
      </c>
      <c r="G35" s="63">
        <v>1</v>
      </c>
      <c r="H35" s="63">
        <v>1</v>
      </c>
      <c r="I35" s="63">
        <v>2</v>
      </c>
      <c r="J35" s="76">
        <v>2</v>
      </c>
      <c r="K35" s="64">
        <v>3</v>
      </c>
      <c r="L35" s="63">
        <v>2</v>
      </c>
      <c r="M35" s="63">
        <v>4</v>
      </c>
      <c r="N35" s="63">
        <v>2</v>
      </c>
      <c r="O35" s="65">
        <v>4</v>
      </c>
      <c r="P35" s="82">
        <v>24</v>
      </c>
      <c r="Q35" s="63">
        <v>34</v>
      </c>
      <c r="R35" s="63">
        <v>124</v>
      </c>
      <c r="S35" s="63">
        <v>12</v>
      </c>
      <c r="T35" s="76">
        <v>14</v>
      </c>
      <c r="U35" s="64">
        <v>15</v>
      </c>
      <c r="V35" s="63">
        <v>18200</v>
      </c>
      <c r="W35" s="63">
        <v>14</v>
      </c>
      <c r="X35" s="63">
        <v>3</v>
      </c>
      <c r="Y35" s="65">
        <v>18</v>
      </c>
      <c r="Z35" s="40">
        <f t="shared" si="0"/>
        <v>22</v>
      </c>
      <c r="AA35" s="47">
        <v>0</v>
      </c>
      <c r="AB35" s="46">
        <v>0</v>
      </c>
      <c r="AC35" s="46">
        <v>0</v>
      </c>
      <c r="AD35" s="74">
        <v>0</v>
      </c>
      <c r="AE35" s="73">
        <f t="shared" si="1"/>
        <v>0</v>
      </c>
      <c r="AF35" s="75">
        <f t="shared" si="2"/>
        <v>22</v>
      </c>
    </row>
    <row r="36" spans="1:33" x14ac:dyDescent="0.25">
      <c r="A36" s="95">
        <f t="shared" si="3"/>
        <v>34</v>
      </c>
      <c r="B36" s="91" t="str">
        <f>VLOOKUP(E36,'[1]9-11 классы'!$A$2:$M$44,3)</f>
        <v>Федоровцева Наталья Сергеевна</v>
      </c>
      <c r="C36" s="93" t="str">
        <f>VLOOKUP(E36,'[1]9-11 классы'!$A$2:$M$44,10)</f>
        <v>Муниципальное автономное общеобразовательное учреждение "Комсомольская средняя общеобразовательная школа"</v>
      </c>
      <c r="D36" s="96">
        <f>VLOOKUP(E36,'[1]9-11 классы'!$A$2:$M$44,9)</f>
        <v>11</v>
      </c>
      <c r="E36" s="80" t="s">
        <v>27</v>
      </c>
      <c r="F36" s="64">
        <v>1</v>
      </c>
      <c r="G36" s="63">
        <v>1</v>
      </c>
      <c r="H36" s="63">
        <v>1</v>
      </c>
      <c r="I36" s="63">
        <v>2</v>
      </c>
      <c r="J36" s="76">
        <v>2</v>
      </c>
      <c r="K36" s="64">
        <v>3</v>
      </c>
      <c r="L36" s="63">
        <v>2</v>
      </c>
      <c r="M36" s="63">
        <v>1</v>
      </c>
      <c r="N36" s="63">
        <v>3</v>
      </c>
      <c r="O36" s="65">
        <v>4</v>
      </c>
      <c r="P36" s="82">
        <v>23</v>
      </c>
      <c r="Q36" s="63">
        <v>134</v>
      </c>
      <c r="R36" s="63">
        <v>134</v>
      </c>
      <c r="S36" s="63">
        <v>12</v>
      </c>
      <c r="T36" s="76">
        <v>23</v>
      </c>
      <c r="U36" s="64">
        <v>1600</v>
      </c>
      <c r="V36" s="63">
        <v>76</v>
      </c>
      <c r="W36" s="63">
        <v>0.5</v>
      </c>
      <c r="X36" s="63">
        <v>4</v>
      </c>
      <c r="Y36" s="65">
        <v>17</v>
      </c>
      <c r="Z36" s="40">
        <f t="shared" si="0"/>
        <v>12</v>
      </c>
      <c r="AA36" s="47">
        <v>0</v>
      </c>
      <c r="AB36" s="46" t="s">
        <v>49</v>
      </c>
      <c r="AC36" s="46">
        <v>0</v>
      </c>
      <c r="AD36" s="74" t="s">
        <v>49</v>
      </c>
      <c r="AE36" s="73">
        <f t="shared" si="1"/>
        <v>0</v>
      </c>
      <c r="AF36" s="75">
        <f t="shared" si="2"/>
        <v>12</v>
      </c>
    </row>
    <row r="37" spans="1:33" ht="15.75" thickBot="1" x14ac:dyDescent="0.3">
      <c r="A37" s="95">
        <f t="shared" si="3"/>
        <v>35</v>
      </c>
      <c r="B37" s="91" t="str">
        <f>VLOOKUP(E37,'[1]9-11 классы'!$A$2:$M$44,3)</f>
        <v>Ведерников Дмитрий Алексеевич</v>
      </c>
      <c r="C37" s="93" t="str">
        <f>VLOOKUP(E37,'[1]9-11 классы'!$A$2:$M$44,10)</f>
        <v>Муниципальное общеобразовательное бюджетное учреждение "Средняя общеобразовательная школа № 1 имени Героя Советского Союза Н.И. Кузнецова"</v>
      </c>
      <c r="D37" s="96">
        <f>VLOOKUP(E37,'[1]9-11 классы'!$A$2:$M$44,9)</f>
        <v>11</v>
      </c>
      <c r="E37" s="80" t="s">
        <v>54</v>
      </c>
      <c r="F37" s="64">
        <v>1</v>
      </c>
      <c r="G37" s="63">
        <v>2</v>
      </c>
      <c r="H37" s="63">
        <v>2</v>
      </c>
      <c r="I37" s="63">
        <v>2</v>
      </c>
      <c r="J37" s="76">
        <v>1</v>
      </c>
      <c r="K37" s="64">
        <v>3</v>
      </c>
      <c r="L37" s="63">
        <v>1</v>
      </c>
      <c r="M37" s="63">
        <v>1</v>
      </c>
      <c r="N37" s="63">
        <v>1</v>
      </c>
      <c r="O37" s="65">
        <v>4</v>
      </c>
      <c r="P37" s="82">
        <v>24</v>
      </c>
      <c r="Q37" s="63">
        <v>123</v>
      </c>
      <c r="R37" s="63">
        <v>134</v>
      </c>
      <c r="S37" s="63">
        <v>14</v>
      </c>
      <c r="T37" s="76">
        <v>23</v>
      </c>
      <c r="U37" s="64" t="s">
        <v>49</v>
      </c>
      <c r="V37" s="63">
        <v>12</v>
      </c>
      <c r="W37" s="63">
        <v>25</v>
      </c>
      <c r="X37" s="63">
        <v>1</v>
      </c>
      <c r="Y37" s="65" t="s">
        <v>49</v>
      </c>
      <c r="Z37" s="40">
        <f t="shared" si="0"/>
        <v>11</v>
      </c>
      <c r="AA37" s="47" t="s">
        <v>49</v>
      </c>
      <c r="AB37" s="46" t="s">
        <v>49</v>
      </c>
      <c r="AC37" s="46">
        <v>0</v>
      </c>
      <c r="AD37" s="74" t="s">
        <v>49</v>
      </c>
      <c r="AE37" s="73">
        <f t="shared" si="1"/>
        <v>0</v>
      </c>
      <c r="AF37" s="75">
        <f t="shared" si="2"/>
        <v>11</v>
      </c>
    </row>
    <row r="38" spans="1:33" s="67" customFormat="1" ht="17.25" hidden="1" customHeight="1" thickBot="1" x14ac:dyDescent="0.25">
      <c r="B38" s="68"/>
      <c r="D38" s="69"/>
      <c r="E38" s="70"/>
      <c r="K38" s="102"/>
      <c r="O38" s="103"/>
      <c r="AA38" s="71"/>
      <c r="AB38" s="71"/>
      <c r="AC38" s="71"/>
      <c r="AD38" s="71"/>
      <c r="AE38" s="71"/>
      <c r="AF38" s="71"/>
    </row>
    <row r="39" spans="1:33" ht="15.75" thickBot="1" x14ac:dyDescent="0.25">
      <c r="A39" s="49">
        <f>MAX(A3:A37)</f>
        <v>35</v>
      </c>
      <c r="B39" s="72" t="s">
        <v>2</v>
      </c>
      <c r="C39" s="38"/>
      <c r="D39" s="55"/>
      <c r="E39" s="42"/>
      <c r="F39" s="13">
        <f t="shared" ref="F39:Y39" si="4">COUNTIF(F3:F37,F1)</f>
        <v>16</v>
      </c>
      <c r="G39" s="31">
        <f t="shared" si="4"/>
        <v>21</v>
      </c>
      <c r="H39" s="31">
        <f t="shared" si="4"/>
        <v>19</v>
      </c>
      <c r="I39" s="31">
        <f t="shared" si="4"/>
        <v>33</v>
      </c>
      <c r="J39" s="98">
        <f t="shared" si="4"/>
        <v>13</v>
      </c>
      <c r="K39" s="13">
        <f t="shared" si="4"/>
        <v>27</v>
      </c>
      <c r="L39" s="31">
        <f t="shared" si="4"/>
        <v>18</v>
      </c>
      <c r="M39" s="31">
        <f t="shared" si="4"/>
        <v>18</v>
      </c>
      <c r="N39" s="31">
        <f t="shared" si="4"/>
        <v>14</v>
      </c>
      <c r="O39" s="32">
        <f t="shared" si="4"/>
        <v>24</v>
      </c>
      <c r="P39" s="100">
        <f t="shared" si="4"/>
        <v>21</v>
      </c>
      <c r="Q39" s="31">
        <f t="shared" si="4"/>
        <v>2</v>
      </c>
      <c r="R39" s="31">
        <f t="shared" si="4"/>
        <v>9</v>
      </c>
      <c r="S39" s="31">
        <f t="shared" si="4"/>
        <v>11</v>
      </c>
      <c r="T39" s="31">
        <f t="shared" si="4"/>
        <v>15</v>
      </c>
      <c r="U39" s="13">
        <f t="shared" si="4"/>
        <v>6</v>
      </c>
      <c r="V39" s="31">
        <f t="shared" si="4"/>
        <v>9</v>
      </c>
      <c r="W39" s="31">
        <f t="shared" si="4"/>
        <v>13</v>
      </c>
      <c r="X39" s="31">
        <f t="shared" si="4"/>
        <v>27</v>
      </c>
      <c r="Y39" s="32">
        <f t="shared" si="4"/>
        <v>18</v>
      </c>
      <c r="Z39" s="27">
        <f t="shared" ref="Z39:AF39" si="5">MAX(Z3:Z37)</f>
        <v>66</v>
      </c>
      <c r="AA39" s="28">
        <f t="shared" si="5"/>
        <v>30</v>
      </c>
      <c r="AB39" s="29">
        <f t="shared" si="5"/>
        <v>30</v>
      </c>
      <c r="AC39" s="29">
        <f t="shared" si="5"/>
        <v>30</v>
      </c>
      <c r="AD39" s="30">
        <f t="shared" si="5"/>
        <v>30</v>
      </c>
      <c r="AE39" s="37">
        <f t="shared" si="5"/>
        <v>120</v>
      </c>
      <c r="AF39" s="27">
        <f t="shared" si="5"/>
        <v>179</v>
      </c>
    </row>
    <row r="40" spans="1:33" ht="15.75" thickBot="1" x14ac:dyDescent="0.25">
      <c r="A40" s="14"/>
      <c r="B40" s="50" t="s">
        <v>3</v>
      </c>
      <c r="C40" s="15"/>
      <c r="D40" s="58"/>
      <c r="E40" s="43"/>
      <c r="F40" s="16">
        <f t="shared" ref="F40:Y40" si="6">F39/$A$39*100</f>
        <v>45.714285714285715</v>
      </c>
      <c r="G40" s="33">
        <f>G39/$A$39*100</f>
        <v>60</v>
      </c>
      <c r="H40" s="33">
        <f t="shared" si="6"/>
        <v>54.285714285714285</v>
      </c>
      <c r="I40" s="33">
        <f t="shared" si="6"/>
        <v>94.285714285714278</v>
      </c>
      <c r="J40" s="99">
        <f t="shared" si="6"/>
        <v>37.142857142857146</v>
      </c>
      <c r="K40" s="16">
        <f t="shared" si="6"/>
        <v>77.142857142857153</v>
      </c>
      <c r="L40" s="33">
        <f t="shared" si="6"/>
        <v>51.428571428571423</v>
      </c>
      <c r="M40" s="33">
        <f t="shared" si="6"/>
        <v>51.428571428571423</v>
      </c>
      <c r="N40" s="33">
        <f t="shared" si="6"/>
        <v>40</v>
      </c>
      <c r="O40" s="34">
        <f t="shared" si="6"/>
        <v>68.571428571428569</v>
      </c>
      <c r="P40" s="101">
        <f t="shared" si="6"/>
        <v>60</v>
      </c>
      <c r="Q40" s="33">
        <f t="shared" si="6"/>
        <v>5.7142857142857144</v>
      </c>
      <c r="R40" s="33">
        <f t="shared" si="6"/>
        <v>25.714285714285712</v>
      </c>
      <c r="S40" s="33">
        <f t="shared" si="6"/>
        <v>31.428571428571427</v>
      </c>
      <c r="T40" s="33">
        <f t="shared" si="6"/>
        <v>42.857142857142854</v>
      </c>
      <c r="U40" s="16">
        <f t="shared" si="6"/>
        <v>17.142857142857142</v>
      </c>
      <c r="V40" s="33">
        <f t="shared" si="6"/>
        <v>25.714285714285712</v>
      </c>
      <c r="W40" s="52">
        <f t="shared" si="6"/>
        <v>37.142857142857146</v>
      </c>
      <c r="X40" s="52">
        <f t="shared" si="6"/>
        <v>77.142857142857153</v>
      </c>
      <c r="Y40" s="53">
        <f t="shared" si="6"/>
        <v>51.428571428571423</v>
      </c>
      <c r="Z40" s="17"/>
      <c r="AA40" s="18"/>
      <c r="AB40" s="19"/>
      <c r="AC40" s="19"/>
      <c r="AD40" s="20"/>
      <c r="AE40" s="36"/>
      <c r="AF40" s="17"/>
    </row>
    <row r="41" spans="1:33" x14ac:dyDescent="0.25">
      <c r="Z41" s="21"/>
      <c r="AA41" s="22"/>
      <c r="AB41" s="22"/>
      <c r="AC41" s="22"/>
      <c r="AD41" s="22"/>
      <c r="AE41" s="21"/>
      <c r="AF41" s="21"/>
    </row>
    <row r="42" spans="1:33" x14ac:dyDescent="0.25">
      <c r="B42" s="23">
        <v>43120</v>
      </c>
      <c r="C42" s="23"/>
      <c r="D42" s="59"/>
      <c r="E42" s="44"/>
      <c r="AG42" s="25"/>
    </row>
    <row r="44" spans="1:33" x14ac:dyDescent="0.25">
      <c r="B44" s="1"/>
      <c r="C44" s="41"/>
      <c r="E44" s="1"/>
      <c r="X44" s="24"/>
      <c r="Z44" s="1"/>
      <c r="AC44" s="24"/>
      <c r="AD44" s="24"/>
      <c r="AE44"/>
      <c r="AF44"/>
    </row>
    <row r="45" spans="1:33" x14ac:dyDescent="0.25">
      <c r="B45" s="1"/>
      <c r="C45" s="41"/>
      <c r="E45" s="1"/>
      <c r="X45" s="24"/>
      <c r="Z45" s="1"/>
      <c r="AC45" s="24"/>
      <c r="AD45" s="24"/>
      <c r="AE45"/>
      <c r="AF45"/>
    </row>
    <row r="53" spans="1:37" s="24" customFormat="1" x14ac:dyDescent="0.25">
      <c r="A53"/>
      <c r="B53" s="12"/>
      <c r="C53" s="12"/>
      <c r="D53" s="26"/>
      <c r="E53" s="4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AA53" s="1"/>
      <c r="AB53" s="1"/>
      <c r="AC53" s="1"/>
      <c r="AD53" s="1"/>
      <c r="AG53"/>
      <c r="AH53"/>
      <c r="AI53"/>
      <c r="AJ53"/>
      <c r="AK53"/>
    </row>
    <row r="54" spans="1:37" s="24" customFormat="1" x14ac:dyDescent="0.25">
      <c r="A54"/>
      <c r="B54" s="12"/>
      <c r="C54" s="12"/>
      <c r="D54" s="26"/>
      <c r="E54" s="4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AA54" s="1"/>
      <c r="AB54" s="1"/>
      <c r="AC54" s="1"/>
      <c r="AD54" s="1"/>
      <c r="AG54"/>
      <c r="AH54"/>
      <c r="AI54"/>
      <c r="AJ54"/>
      <c r="AK54"/>
    </row>
  </sheetData>
  <autoFilter ref="A2:AF2">
    <sortState ref="A3:AF37">
      <sortCondition descending="1" ref="AF2"/>
    </sortState>
  </autoFilter>
  <conditionalFormatting sqref="F3:Y26">
    <cfRule type="cellIs" dxfId="2" priority="3" stopIfTrue="1" operator="notEqual">
      <formula>F$1</formula>
    </cfRule>
  </conditionalFormatting>
  <conditionalFormatting sqref="F40:Y40">
    <cfRule type="cellIs" dxfId="1" priority="2" stopIfTrue="1" operator="lessThanOrEqual">
      <formula>50</formula>
    </cfRule>
  </conditionalFormatting>
  <conditionalFormatting sqref="F27:Y37">
    <cfRule type="cellIs" dxfId="0" priority="1" stopIfTrue="1" operator="notEqual">
      <formula>F$1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5" orientation="landscape" r:id="rId1"/>
  <headerFooter>
    <oddHeader>&amp;L&amp;"Arial CYR,полужирный"&amp;20&amp;A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классы</vt:lpstr>
      <vt:lpstr>10-11 классы</vt:lpstr>
    </vt:vector>
  </TitlesOfParts>
  <Company>ПФ ГУ-ВШЭ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Зуева Елена Львовна</cp:lastModifiedBy>
  <cp:lastPrinted>2018-01-21T07:02:25Z</cp:lastPrinted>
  <dcterms:created xsi:type="dcterms:W3CDTF">2003-03-27T12:00:47Z</dcterms:created>
  <dcterms:modified xsi:type="dcterms:W3CDTF">2018-01-22T06:27:35Z</dcterms:modified>
</cp:coreProperties>
</file>